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moji dokumenti\financijski plan 2024-2026\"/>
    </mc:Choice>
  </mc:AlternateContent>
  <bookViews>
    <workbookView xWindow="-105" yWindow="-45" windowWidth="19425" windowHeight="10245" tabRatio="959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1" sheetId="13" r:id="rId8"/>
    <sheet name="List2" sheetId="14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0" l="1"/>
  <c r="D63" i="8"/>
  <c r="G10" i="3"/>
  <c r="H10" i="3"/>
  <c r="H10" i="13"/>
  <c r="F65" i="3"/>
  <c r="F32" i="3"/>
  <c r="G47" i="13"/>
  <c r="F12" i="5" l="1"/>
  <c r="E12" i="5"/>
  <c r="D12" i="5"/>
  <c r="I18" i="7" l="1"/>
  <c r="H19" i="7"/>
  <c r="H24" i="7"/>
  <c r="J84" i="7"/>
  <c r="I84" i="7"/>
  <c r="H206" i="7"/>
  <c r="G206" i="7"/>
  <c r="F206" i="7"/>
  <c r="E206" i="7"/>
  <c r="H202" i="7"/>
  <c r="G202" i="7"/>
  <c r="F202" i="7"/>
  <c r="E202" i="7"/>
  <c r="J201" i="7"/>
  <c r="J200" i="7" s="1"/>
  <c r="J199" i="7" s="1"/>
  <c r="I201" i="7"/>
  <c r="I200" i="7" s="1"/>
  <c r="I199" i="7" s="1"/>
  <c r="H196" i="7"/>
  <c r="G196" i="7"/>
  <c r="F196" i="7"/>
  <c r="E196" i="7"/>
  <c r="H192" i="7"/>
  <c r="G192" i="7"/>
  <c r="F192" i="7"/>
  <c r="E192" i="7"/>
  <c r="J191" i="7"/>
  <c r="J190" i="7" s="1"/>
  <c r="J189" i="7" s="1"/>
  <c r="I191" i="7"/>
  <c r="I190" i="7" s="1"/>
  <c r="I189" i="7" s="1"/>
  <c r="H176" i="7"/>
  <c r="E201" i="7" l="1"/>
  <c r="E200" i="7" s="1"/>
  <c r="E199" i="7" s="1"/>
  <c r="E191" i="7"/>
  <c r="E190" i="7" s="1"/>
  <c r="E189" i="7" s="1"/>
  <c r="F201" i="7"/>
  <c r="F200" i="7" s="1"/>
  <c r="F199" i="7" s="1"/>
  <c r="G201" i="7"/>
  <c r="G200" i="7" s="1"/>
  <c r="G199" i="7" s="1"/>
  <c r="H201" i="7"/>
  <c r="H200" i="7" s="1"/>
  <c r="H199" i="7" s="1"/>
  <c r="H191" i="7"/>
  <c r="H190" i="7" s="1"/>
  <c r="H189" i="7" s="1"/>
  <c r="G191" i="7"/>
  <c r="G190" i="7" s="1"/>
  <c r="G189" i="7" s="1"/>
  <c r="F191" i="7"/>
  <c r="F190" i="7" s="1"/>
  <c r="F189" i="7" s="1"/>
  <c r="F71" i="3"/>
  <c r="F70" i="3" s="1"/>
  <c r="E71" i="3"/>
  <c r="E70" i="3" s="1"/>
  <c r="D71" i="3"/>
  <c r="D70" i="3" s="1"/>
  <c r="H70" i="3"/>
  <c r="G70" i="3"/>
  <c r="G31" i="3"/>
  <c r="E67" i="3"/>
  <c r="D67" i="3"/>
  <c r="E65" i="3"/>
  <c r="D65" i="3"/>
  <c r="H63" i="3"/>
  <c r="G63" i="3"/>
  <c r="F63" i="3"/>
  <c r="E63" i="3"/>
  <c r="D63" i="3"/>
  <c r="F37" i="3"/>
  <c r="E37" i="3"/>
  <c r="D37" i="3"/>
  <c r="E32" i="3"/>
  <c r="D32" i="3"/>
  <c r="H31" i="3"/>
  <c r="F25" i="3"/>
  <c r="E25" i="3"/>
  <c r="D25" i="3"/>
  <c r="F22" i="3"/>
  <c r="E22" i="3"/>
  <c r="D22" i="3"/>
  <c r="F19" i="3"/>
  <c r="E19" i="3"/>
  <c r="D19" i="3"/>
  <c r="F17" i="3"/>
  <c r="E17" i="3"/>
  <c r="D17" i="3"/>
  <c r="F11" i="3"/>
  <c r="E11" i="3"/>
  <c r="D11" i="3"/>
  <c r="D10" i="3" s="1"/>
  <c r="G182" i="13"/>
  <c r="F182" i="13"/>
  <c r="E182" i="13"/>
  <c r="G180" i="13"/>
  <c r="F180" i="13"/>
  <c r="E180" i="13"/>
  <c r="G178" i="13"/>
  <c r="F178" i="13"/>
  <c r="E178" i="13"/>
  <c r="G173" i="13"/>
  <c r="F173" i="13"/>
  <c r="E173" i="13"/>
  <c r="E172" i="13" s="1"/>
  <c r="E171" i="13" s="1"/>
  <c r="I171" i="13"/>
  <c r="H171" i="13"/>
  <c r="G168" i="13"/>
  <c r="G167" i="13" s="1"/>
  <c r="F168" i="13"/>
  <c r="F167" i="13" s="1"/>
  <c r="E168" i="13"/>
  <c r="E167" i="13" s="1"/>
  <c r="I167" i="13"/>
  <c r="H167" i="13"/>
  <c r="H45" i="13" s="1"/>
  <c r="H186" i="13" s="1"/>
  <c r="G165" i="13"/>
  <c r="F165" i="13"/>
  <c r="F164" i="13" s="1"/>
  <c r="E165" i="13"/>
  <c r="E164" i="13" s="1"/>
  <c r="I164" i="13"/>
  <c r="H164" i="13"/>
  <c r="G164" i="13"/>
  <c r="G162" i="13"/>
  <c r="F162" i="13"/>
  <c r="E162" i="13"/>
  <c r="E161" i="13" s="1"/>
  <c r="I161" i="13"/>
  <c r="H161" i="13"/>
  <c r="G161" i="13"/>
  <c r="F161" i="13"/>
  <c r="G153" i="13"/>
  <c r="F153" i="13"/>
  <c r="E153" i="13"/>
  <c r="G151" i="13"/>
  <c r="F151" i="13"/>
  <c r="E151" i="13"/>
  <c r="G146" i="13"/>
  <c r="F146" i="13"/>
  <c r="E146" i="13"/>
  <c r="G144" i="13"/>
  <c r="F144" i="13"/>
  <c r="E144" i="13"/>
  <c r="G139" i="13"/>
  <c r="F139" i="13"/>
  <c r="E139" i="13"/>
  <c r="G135" i="13"/>
  <c r="F135" i="13"/>
  <c r="E135" i="13"/>
  <c r="G132" i="13"/>
  <c r="F132" i="13"/>
  <c r="E132" i="13"/>
  <c r="G128" i="13"/>
  <c r="F128" i="13"/>
  <c r="E128" i="13"/>
  <c r="G126" i="13"/>
  <c r="F126" i="13"/>
  <c r="E126" i="13"/>
  <c r="G120" i="13"/>
  <c r="F120" i="13"/>
  <c r="E120" i="13"/>
  <c r="G115" i="13"/>
  <c r="F115" i="13"/>
  <c r="E115" i="13"/>
  <c r="G113" i="13"/>
  <c r="F113" i="13"/>
  <c r="E113" i="13"/>
  <c r="G111" i="13"/>
  <c r="F111" i="13"/>
  <c r="E111" i="13"/>
  <c r="G109" i="13"/>
  <c r="F109" i="13"/>
  <c r="E109" i="13"/>
  <c r="G104" i="13"/>
  <c r="F104" i="13"/>
  <c r="E104" i="13"/>
  <c r="G98" i="13"/>
  <c r="F98" i="13"/>
  <c r="E98" i="13"/>
  <c r="G96" i="13"/>
  <c r="F96" i="13"/>
  <c r="E96" i="13"/>
  <c r="G91" i="13"/>
  <c r="F91" i="13"/>
  <c r="E91" i="13"/>
  <c r="G89" i="13"/>
  <c r="F89" i="13"/>
  <c r="E89" i="13"/>
  <c r="G87" i="13"/>
  <c r="F87" i="13"/>
  <c r="E87" i="13"/>
  <c r="G83" i="13"/>
  <c r="F83" i="13"/>
  <c r="E83" i="13"/>
  <c r="G75" i="13"/>
  <c r="F75" i="13"/>
  <c r="E75" i="13"/>
  <c r="G71" i="13"/>
  <c r="F71" i="13"/>
  <c r="E71" i="13"/>
  <c r="G67" i="13"/>
  <c r="F67" i="13"/>
  <c r="E67" i="13"/>
  <c r="G62" i="13"/>
  <c r="F62" i="13"/>
  <c r="E62" i="13"/>
  <c r="G59" i="13"/>
  <c r="F59" i="13"/>
  <c r="E59" i="13"/>
  <c r="G55" i="13"/>
  <c r="F55" i="13"/>
  <c r="F46" i="13" s="1"/>
  <c r="E55" i="13"/>
  <c r="G51" i="13"/>
  <c r="F51" i="13"/>
  <c r="E51" i="13"/>
  <c r="F47" i="13"/>
  <c r="E47" i="13"/>
  <c r="G39" i="13"/>
  <c r="G38" i="13" s="1"/>
  <c r="F39" i="13"/>
  <c r="F38" i="13" s="1"/>
  <c r="E39" i="13"/>
  <c r="E38" i="13" s="1"/>
  <c r="G36" i="13"/>
  <c r="F36" i="13"/>
  <c r="E36" i="13"/>
  <c r="G33" i="13"/>
  <c r="G32" i="13" s="1"/>
  <c r="F33" i="13"/>
  <c r="F32" i="13" s="1"/>
  <c r="E33" i="13"/>
  <c r="G30" i="13"/>
  <c r="F30" i="13"/>
  <c r="E30" i="13"/>
  <c r="G28" i="13"/>
  <c r="G27" i="13" s="1"/>
  <c r="F28" i="13"/>
  <c r="E28" i="13"/>
  <c r="E27" i="13" s="1"/>
  <c r="G24" i="13"/>
  <c r="G23" i="13" s="1"/>
  <c r="F24" i="13"/>
  <c r="F23" i="13" s="1"/>
  <c r="E24" i="13"/>
  <c r="E23" i="13" s="1"/>
  <c r="G21" i="13"/>
  <c r="F21" i="13"/>
  <c r="E21" i="13"/>
  <c r="G19" i="13"/>
  <c r="F19" i="13"/>
  <c r="E19" i="13"/>
  <c r="G17" i="13"/>
  <c r="F17" i="13"/>
  <c r="E17" i="13"/>
  <c r="G15" i="13"/>
  <c r="F15" i="13"/>
  <c r="E15" i="13"/>
  <c r="G12" i="13"/>
  <c r="F12" i="13"/>
  <c r="F11" i="13" s="1"/>
  <c r="E12" i="13"/>
  <c r="E11" i="13" s="1"/>
  <c r="I10" i="13"/>
  <c r="E46" i="13" l="1"/>
  <c r="G11" i="13"/>
  <c r="E32" i="13"/>
  <c r="E10" i="13" s="1"/>
  <c r="I45" i="13"/>
  <c r="I186" i="13" s="1"/>
  <c r="D31" i="3"/>
  <c r="D77" i="3" s="1"/>
  <c r="E61" i="13"/>
  <c r="E10" i="3"/>
  <c r="E31" i="3"/>
  <c r="E77" i="3" s="1"/>
  <c r="F61" i="13"/>
  <c r="F10" i="3"/>
  <c r="F27" i="13"/>
  <c r="G10" i="13"/>
  <c r="H77" i="3"/>
  <c r="G77" i="3"/>
  <c r="F172" i="13"/>
  <c r="F171" i="13" s="1"/>
  <c r="G172" i="13"/>
  <c r="G171" i="13" s="1"/>
  <c r="G61" i="13"/>
  <c r="G46" i="13"/>
  <c r="F67" i="3"/>
  <c r="F45" i="13"/>
  <c r="F10" i="13"/>
  <c r="E45" i="13"/>
  <c r="E186" i="13" s="1"/>
  <c r="F228" i="7"/>
  <c r="F227" i="7" s="1"/>
  <c r="F226" i="7" s="1"/>
  <c r="F225" i="7" s="1"/>
  <c r="H227" i="7"/>
  <c r="H226" i="7" s="1"/>
  <c r="H225" i="7" s="1"/>
  <c r="G227" i="7"/>
  <c r="G226" i="7" s="1"/>
  <c r="G225" i="7" s="1"/>
  <c r="E227" i="7"/>
  <c r="E226" i="7" s="1"/>
  <c r="E225" i="7" s="1"/>
  <c r="J226" i="7"/>
  <c r="J225" i="7" s="1"/>
  <c r="I226" i="7"/>
  <c r="I225" i="7" s="1"/>
  <c r="F224" i="7"/>
  <c r="F223" i="7"/>
  <c r="F222" i="7" s="1"/>
  <c r="F221" i="7" s="1"/>
  <c r="F220" i="7" s="1"/>
  <c r="H222" i="7"/>
  <c r="G222" i="7"/>
  <c r="G221" i="7" s="1"/>
  <c r="G220" i="7" s="1"/>
  <c r="E222" i="7"/>
  <c r="E221" i="7" s="1"/>
  <c r="E220" i="7" s="1"/>
  <c r="J221" i="7"/>
  <c r="J220" i="7" s="1"/>
  <c r="I221" i="7"/>
  <c r="I220" i="7" s="1"/>
  <c r="H221" i="7"/>
  <c r="H220" i="7" s="1"/>
  <c r="F219" i="7"/>
  <c r="F218" i="7" s="1"/>
  <c r="F217" i="7" s="1"/>
  <c r="F216" i="7" s="1"/>
  <c r="H218" i="7"/>
  <c r="H217" i="7" s="1"/>
  <c r="H216" i="7" s="1"/>
  <c r="G218" i="7"/>
  <c r="G217" i="7" s="1"/>
  <c r="G216" i="7" s="1"/>
  <c r="E218" i="7"/>
  <c r="E217" i="7" s="1"/>
  <c r="E216" i="7" s="1"/>
  <c r="J217" i="7"/>
  <c r="J216" i="7" s="1"/>
  <c r="I217" i="7"/>
  <c r="I216" i="7" s="1"/>
  <c r="F215" i="7"/>
  <c r="F214" i="7"/>
  <c r="H213" i="7"/>
  <c r="H212" i="7" s="1"/>
  <c r="H211" i="7" s="1"/>
  <c r="G213" i="7"/>
  <c r="G212" i="7" s="1"/>
  <c r="G211" i="7" s="1"/>
  <c r="E213" i="7"/>
  <c r="E212" i="7" s="1"/>
  <c r="E211" i="7" s="1"/>
  <c r="J212" i="7"/>
  <c r="J211" i="7" s="1"/>
  <c r="I212" i="7"/>
  <c r="I211" i="7"/>
  <c r="H187" i="7"/>
  <c r="H186" i="7" s="1"/>
  <c r="H185" i="7" s="1"/>
  <c r="H184" i="7" s="1"/>
  <c r="G187" i="7"/>
  <c r="G186" i="7" s="1"/>
  <c r="G185" i="7" s="1"/>
  <c r="G184" i="7" s="1"/>
  <c r="E187" i="7"/>
  <c r="E186" i="7" s="1"/>
  <c r="E185" i="7" s="1"/>
  <c r="E184" i="7" s="1"/>
  <c r="J186" i="7"/>
  <c r="J185" i="7" s="1"/>
  <c r="J184" i="7" s="1"/>
  <c r="I186" i="7"/>
  <c r="I185" i="7" s="1"/>
  <c r="I184" i="7" s="1"/>
  <c r="F183" i="7"/>
  <c r="F182" i="7" s="1"/>
  <c r="F181" i="7" s="1"/>
  <c r="F180" i="7" s="1"/>
  <c r="F179" i="7" s="1"/>
  <c r="H182" i="7"/>
  <c r="H181" i="7" s="1"/>
  <c r="H180" i="7" s="1"/>
  <c r="H179" i="7" s="1"/>
  <c r="G182" i="7"/>
  <c r="G181" i="7" s="1"/>
  <c r="G180" i="7" s="1"/>
  <c r="G179" i="7" s="1"/>
  <c r="E182" i="7"/>
  <c r="E181" i="7" s="1"/>
  <c r="E180" i="7" s="1"/>
  <c r="E179" i="7" s="1"/>
  <c r="J181" i="7"/>
  <c r="J180" i="7" s="1"/>
  <c r="J179" i="7" s="1"/>
  <c r="I181" i="7"/>
  <c r="I180" i="7" s="1"/>
  <c r="I179" i="7" s="1"/>
  <c r="G176" i="7"/>
  <c r="E176" i="7"/>
  <c r="H172" i="7"/>
  <c r="G172" i="7"/>
  <c r="E172" i="7"/>
  <c r="J171" i="7"/>
  <c r="J170" i="7" s="1"/>
  <c r="J169" i="7" s="1"/>
  <c r="I171" i="7"/>
  <c r="I170" i="7" s="1"/>
  <c r="I169" i="7" s="1"/>
  <c r="F168" i="7"/>
  <c r="F166" i="7" s="1"/>
  <c r="J166" i="7"/>
  <c r="I166" i="7"/>
  <c r="H166" i="7"/>
  <c r="G166" i="7"/>
  <c r="E166" i="7"/>
  <c r="F165" i="7"/>
  <c r="F164" i="7"/>
  <c r="F163" i="7"/>
  <c r="J162" i="7"/>
  <c r="I162" i="7"/>
  <c r="I161" i="7" s="1"/>
  <c r="I160" i="7" s="1"/>
  <c r="I159" i="7" s="1"/>
  <c r="H162" i="7"/>
  <c r="H161" i="7" s="1"/>
  <c r="H160" i="7" s="1"/>
  <c r="H159" i="7" s="1"/>
  <c r="G162" i="7"/>
  <c r="E162" i="7"/>
  <c r="E161" i="7" s="1"/>
  <c r="E160" i="7" s="1"/>
  <c r="E159" i="7" s="1"/>
  <c r="J161" i="7"/>
  <c r="J160" i="7" s="1"/>
  <c r="J159" i="7" s="1"/>
  <c r="F158" i="7"/>
  <c r="F157" i="7" s="1"/>
  <c r="F156" i="7" s="1"/>
  <c r="F155" i="7" s="1"/>
  <c r="F154" i="7" s="1"/>
  <c r="J157" i="7"/>
  <c r="J156" i="7" s="1"/>
  <c r="J155" i="7" s="1"/>
  <c r="J154" i="7" s="1"/>
  <c r="I157" i="7"/>
  <c r="H157" i="7"/>
  <c r="G157" i="7"/>
  <c r="E157" i="7"/>
  <c r="E156" i="7" s="1"/>
  <c r="E155" i="7" s="1"/>
  <c r="E154" i="7" s="1"/>
  <c r="I156" i="7"/>
  <c r="I155" i="7" s="1"/>
  <c r="I154" i="7" s="1"/>
  <c r="H156" i="7"/>
  <c r="H155" i="7" s="1"/>
  <c r="H154" i="7" s="1"/>
  <c r="G156" i="7"/>
  <c r="G155" i="7" s="1"/>
  <c r="G154" i="7" s="1"/>
  <c r="F153" i="7"/>
  <c r="F152" i="7"/>
  <c r="J151" i="7"/>
  <c r="I151" i="7"/>
  <c r="H151" i="7"/>
  <c r="G151" i="7"/>
  <c r="E151" i="7"/>
  <c r="F150" i="7"/>
  <c r="F149" i="7"/>
  <c r="F148" i="7"/>
  <c r="J147" i="7"/>
  <c r="J146" i="7" s="1"/>
  <c r="J145" i="7" s="1"/>
  <c r="J144" i="7" s="1"/>
  <c r="I147" i="7"/>
  <c r="I146" i="7" s="1"/>
  <c r="I145" i="7" s="1"/>
  <c r="I144" i="7" s="1"/>
  <c r="H147" i="7"/>
  <c r="H146" i="7" s="1"/>
  <c r="H145" i="7" s="1"/>
  <c r="H144" i="7" s="1"/>
  <c r="G147" i="7"/>
  <c r="E147" i="7"/>
  <c r="F143" i="7"/>
  <c r="F142" i="7" s="1"/>
  <c r="F141" i="7" s="1"/>
  <c r="F140" i="7" s="1"/>
  <c r="H142" i="7"/>
  <c r="H141" i="7" s="1"/>
  <c r="H140" i="7" s="1"/>
  <c r="G142" i="7"/>
  <c r="E142" i="7"/>
  <c r="E141" i="7" s="1"/>
  <c r="E140" i="7" s="1"/>
  <c r="J141" i="7"/>
  <c r="J140" i="7" s="1"/>
  <c r="I141" i="7"/>
  <c r="I140" i="7" s="1"/>
  <c r="G141" i="7"/>
  <c r="G140" i="7" s="1"/>
  <c r="F139" i="7"/>
  <c r="F138" i="7" s="1"/>
  <c r="F137" i="7" s="1"/>
  <c r="F136" i="7" s="1"/>
  <c r="H138" i="7"/>
  <c r="H137" i="7" s="1"/>
  <c r="H136" i="7" s="1"/>
  <c r="G138" i="7"/>
  <c r="G137" i="7" s="1"/>
  <c r="G136" i="7" s="1"/>
  <c r="E138" i="7"/>
  <c r="E137" i="7" s="1"/>
  <c r="E136" i="7" s="1"/>
  <c r="J137" i="7"/>
  <c r="J136" i="7" s="1"/>
  <c r="I137" i="7"/>
  <c r="I136" i="7" s="1"/>
  <c r="F135" i="7"/>
  <c r="F134" i="7" s="1"/>
  <c r="F133" i="7" s="1"/>
  <c r="F132" i="7" s="1"/>
  <c r="H134" i="7"/>
  <c r="H133" i="7" s="1"/>
  <c r="H132" i="7" s="1"/>
  <c r="G134" i="7"/>
  <c r="G133" i="7" s="1"/>
  <c r="G132" i="7" s="1"/>
  <c r="E134" i="7"/>
  <c r="E133" i="7" s="1"/>
  <c r="E132" i="7" s="1"/>
  <c r="J133" i="7"/>
  <c r="J132" i="7" s="1"/>
  <c r="I133" i="7"/>
  <c r="I132" i="7" s="1"/>
  <c r="J129" i="7"/>
  <c r="J128" i="7" s="1"/>
  <c r="I129" i="7"/>
  <c r="I128" i="7" s="1"/>
  <c r="H129" i="7"/>
  <c r="H128" i="7" s="1"/>
  <c r="G129" i="7"/>
  <c r="G128" i="7" s="1"/>
  <c r="E129" i="7"/>
  <c r="E128" i="7" s="1"/>
  <c r="E113" i="7" s="1"/>
  <c r="E112" i="7" s="1"/>
  <c r="J115" i="7"/>
  <c r="J114" i="7" s="1"/>
  <c r="I115" i="7"/>
  <c r="H115" i="7"/>
  <c r="H114" i="7" s="1"/>
  <c r="G115" i="7"/>
  <c r="G114" i="7" s="1"/>
  <c r="E115" i="7"/>
  <c r="E114" i="7" s="1"/>
  <c r="I114" i="7"/>
  <c r="F111" i="7"/>
  <c r="F110" i="7" s="1"/>
  <c r="F109" i="7" s="1"/>
  <c r="J110" i="7"/>
  <c r="I110" i="7"/>
  <c r="I109" i="7" s="1"/>
  <c r="H110" i="7"/>
  <c r="H109" i="7" s="1"/>
  <c r="G110" i="7"/>
  <c r="G109" i="7" s="1"/>
  <c r="E110" i="7"/>
  <c r="E109" i="7" s="1"/>
  <c r="J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J96" i="7"/>
  <c r="J95" i="7" s="1"/>
  <c r="I96" i="7"/>
  <c r="I95" i="7" s="1"/>
  <c r="H96" i="7"/>
  <c r="H95" i="7" s="1"/>
  <c r="H94" i="7" s="1"/>
  <c r="H93" i="7" s="1"/>
  <c r="G96" i="7"/>
  <c r="G95" i="7" s="1"/>
  <c r="E96" i="7"/>
  <c r="F92" i="7"/>
  <c r="F91" i="7"/>
  <c r="F90" i="7"/>
  <c r="H89" i="7"/>
  <c r="H88" i="7" s="1"/>
  <c r="H87" i="7" s="1"/>
  <c r="G89" i="7"/>
  <c r="G88" i="7" s="1"/>
  <c r="G87" i="7" s="1"/>
  <c r="E89" i="7"/>
  <c r="E88" i="7" s="1"/>
  <c r="E87" i="7" s="1"/>
  <c r="J88" i="7"/>
  <c r="J87" i="7" s="1"/>
  <c r="I88" i="7"/>
  <c r="I87" i="7" s="1"/>
  <c r="I83" i="7"/>
  <c r="F86" i="7"/>
  <c r="F85" i="7" s="1"/>
  <c r="H85" i="7"/>
  <c r="G85" i="7"/>
  <c r="G84" i="7" s="1"/>
  <c r="G83" i="7" s="1"/>
  <c r="E85" i="7"/>
  <c r="E84" i="7" s="1"/>
  <c r="J83" i="7"/>
  <c r="F82" i="7"/>
  <c r="F81" i="7"/>
  <c r="F80" i="7" s="1"/>
  <c r="F79" i="7" s="1"/>
  <c r="F78" i="7" s="1"/>
  <c r="H80" i="7"/>
  <c r="H79" i="7" s="1"/>
  <c r="H78" i="7" s="1"/>
  <c r="G80" i="7"/>
  <c r="G79" i="7" s="1"/>
  <c r="G78" i="7" s="1"/>
  <c r="E80" i="7"/>
  <c r="E79" i="7" s="1"/>
  <c r="E78" i="7" s="1"/>
  <c r="J79" i="7"/>
  <c r="J78" i="7" s="1"/>
  <c r="I79" i="7"/>
  <c r="I78" i="7" s="1"/>
  <c r="F77" i="7"/>
  <c r="F76" i="7"/>
  <c r="F75" i="7"/>
  <c r="F74" i="7"/>
  <c r="H73" i="7"/>
  <c r="H72" i="7" s="1"/>
  <c r="H71" i="7" s="1"/>
  <c r="G73" i="7"/>
  <c r="G72" i="7" s="1"/>
  <c r="G71" i="7" s="1"/>
  <c r="E73" i="7"/>
  <c r="E72" i="7" s="1"/>
  <c r="E71" i="7" s="1"/>
  <c r="J72" i="7"/>
  <c r="J71" i="7" s="1"/>
  <c r="I72" i="7"/>
  <c r="I71" i="7" s="1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H49" i="7"/>
  <c r="H48" i="7" s="1"/>
  <c r="H47" i="7" s="1"/>
  <c r="G49" i="7"/>
  <c r="G48" i="7" s="1"/>
  <c r="G47" i="7" s="1"/>
  <c r="E49" i="7"/>
  <c r="E48" i="7" s="1"/>
  <c r="E47" i="7" s="1"/>
  <c r="J48" i="7"/>
  <c r="J47" i="7" s="1"/>
  <c r="I48" i="7"/>
  <c r="I47" i="7" s="1"/>
  <c r="F46" i="7"/>
  <c r="F45" i="7" s="1"/>
  <c r="F44" i="7" s="1"/>
  <c r="F43" i="7" s="1"/>
  <c r="J44" i="7"/>
  <c r="J43" i="7" s="1"/>
  <c r="I44" i="7"/>
  <c r="I43" i="7" s="1"/>
  <c r="H45" i="7"/>
  <c r="H44" i="7" s="1"/>
  <c r="H43" i="7" s="1"/>
  <c r="G45" i="7"/>
  <c r="G44" i="7" s="1"/>
  <c r="G43" i="7" s="1"/>
  <c r="E45" i="7"/>
  <c r="E44" i="7"/>
  <c r="E43" i="7" s="1"/>
  <c r="H41" i="7"/>
  <c r="G41" i="7"/>
  <c r="F41" i="7"/>
  <c r="E41" i="7"/>
  <c r="F40" i="7"/>
  <c r="F39" i="7" s="1"/>
  <c r="H39" i="7"/>
  <c r="G39" i="7"/>
  <c r="E39" i="7"/>
  <c r="F38" i="7"/>
  <c r="F37" i="7" s="1"/>
  <c r="H37" i="7"/>
  <c r="G37" i="7"/>
  <c r="E37" i="7"/>
  <c r="F36" i="7"/>
  <c r="F35" i="7"/>
  <c r="F34" i="7"/>
  <c r="F33" i="7"/>
  <c r="F32" i="7"/>
  <c r="F31" i="7"/>
  <c r="F30" i="7"/>
  <c r="F29" i="7"/>
  <c r="F28" i="7"/>
  <c r="F27" i="7"/>
  <c r="F26" i="7"/>
  <c r="F25" i="7"/>
  <c r="G24" i="7"/>
  <c r="E24" i="7"/>
  <c r="F23" i="7"/>
  <c r="F125" i="7" s="1"/>
  <c r="F22" i="7"/>
  <c r="F21" i="7"/>
  <c r="F20" i="7"/>
  <c r="G19" i="7"/>
  <c r="E19" i="7"/>
  <c r="J18" i="7"/>
  <c r="J17" i="7" s="1"/>
  <c r="I17" i="7"/>
  <c r="F16" i="7"/>
  <c r="F15" i="7"/>
  <c r="H14" i="7"/>
  <c r="G14" i="7"/>
  <c r="E14" i="7"/>
  <c r="F13" i="7"/>
  <c r="F178" i="7" s="1"/>
  <c r="F176" i="7" s="1"/>
  <c r="F12" i="7"/>
  <c r="F11" i="7"/>
  <c r="H10" i="7"/>
  <c r="G10" i="7"/>
  <c r="E10" i="7"/>
  <c r="J9" i="7"/>
  <c r="J8" i="7" s="1"/>
  <c r="I9" i="7"/>
  <c r="I8" i="7" s="1"/>
  <c r="F213" i="7" l="1"/>
  <c r="F212" i="7" s="1"/>
  <c r="F211" i="7" s="1"/>
  <c r="F77" i="3"/>
  <c r="F31" i="3"/>
  <c r="F24" i="7"/>
  <c r="E9" i="7"/>
  <c r="E8" i="7" s="1"/>
  <c r="F186" i="13"/>
  <c r="G45" i="13"/>
  <c r="G186" i="13" s="1"/>
  <c r="J210" i="7"/>
  <c r="J209" i="7" s="1"/>
  <c r="F10" i="7"/>
  <c r="F73" i="7"/>
  <c r="F72" i="7" s="1"/>
  <c r="F71" i="7" s="1"/>
  <c r="F84" i="7"/>
  <c r="F83" i="7" s="1"/>
  <c r="F89" i="7"/>
  <c r="F88" i="7" s="1"/>
  <c r="F87" i="7" s="1"/>
  <c r="F151" i="7"/>
  <c r="F210" i="7"/>
  <c r="F209" i="7" s="1"/>
  <c r="G18" i="7"/>
  <c r="G17" i="7" s="1"/>
  <c r="H84" i="7"/>
  <c r="H83" i="7" s="1"/>
  <c r="H9" i="7"/>
  <c r="H8" i="7" s="1"/>
  <c r="J7" i="7"/>
  <c r="F49" i="7"/>
  <c r="F48" i="7" s="1"/>
  <c r="F47" i="7" s="1"/>
  <c r="J94" i="7"/>
  <c r="J93" i="7" s="1"/>
  <c r="F14" i="7"/>
  <c r="F9" i="7" s="1"/>
  <c r="E94" i="7"/>
  <c r="E93" i="7" s="1"/>
  <c r="J113" i="7"/>
  <c r="J112" i="7" s="1"/>
  <c r="F162" i="7"/>
  <c r="F161" i="7" s="1"/>
  <c r="F160" i="7" s="1"/>
  <c r="F159" i="7" s="1"/>
  <c r="I210" i="7"/>
  <c r="I209" i="7" s="1"/>
  <c r="F117" i="7"/>
  <c r="F121" i="7"/>
  <c r="H113" i="7"/>
  <c r="H112" i="7" s="1"/>
  <c r="G210" i="7"/>
  <c r="G209" i="7" s="1"/>
  <c r="G161" i="7"/>
  <c r="G160" i="7" s="1"/>
  <c r="G159" i="7" s="1"/>
  <c r="F19" i="7"/>
  <c r="I113" i="7"/>
  <c r="I112" i="7" s="1"/>
  <c r="F123" i="7"/>
  <c r="I7" i="7"/>
  <c r="H18" i="7"/>
  <c r="H17" i="7" s="1"/>
  <c r="E95" i="7"/>
  <c r="G94" i="7"/>
  <c r="G93" i="7" s="1"/>
  <c r="F147" i="7"/>
  <c r="H210" i="7"/>
  <c r="H209" i="7" s="1"/>
  <c r="G113" i="7"/>
  <c r="G112" i="7" s="1"/>
  <c r="E171" i="7"/>
  <c r="E170" i="7" s="1"/>
  <c r="E169" i="7" s="1"/>
  <c r="G146" i="7"/>
  <c r="G145" i="7" s="1"/>
  <c r="G144" i="7" s="1"/>
  <c r="E131" i="7"/>
  <c r="F131" i="7" s="1"/>
  <c r="I131" i="7"/>
  <c r="G171" i="7"/>
  <c r="G170" i="7" s="1"/>
  <c r="G169" i="7" s="1"/>
  <c r="G131" i="7"/>
  <c r="H131" i="7"/>
  <c r="H171" i="7"/>
  <c r="H170" i="7" s="1"/>
  <c r="H169" i="7" s="1"/>
  <c r="G9" i="7"/>
  <c r="G8" i="7" s="1"/>
  <c r="G7" i="7" s="1"/>
  <c r="E18" i="7"/>
  <c r="E17" i="7" s="1"/>
  <c r="I94" i="7"/>
  <c r="I93" i="7" s="1"/>
  <c r="F126" i="7"/>
  <c r="F122" i="7"/>
  <c r="F118" i="7"/>
  <c r="F130" i="7"/>
  <c r="F129" i="7" s="1"/>
  <c r="F128" i="7" s="1"/>
  <c r="F124" i="7"/>
  <c r="F120" i="7"/>
  <c r="F116" i="7"/>
  <c r="F96" i="7"/>
  <c r="F95" i="7" s="1"/>
  <c r="F94" i="7" s="1"/>
  <c r="F93" i="7" s="1"/>
  <c r="F119" i="7"/>
  <c r="F127" i="7"/>
  <c r="F174" i="7"/>
  <c r="E210" i="7"/>
  <c r="E209" i="7" s="1"/>
  <c r="F173" i="7"/>
  <c r="F175" i="7"/>
  <c r="E83" i="7"/>
  <c r="J131" i="7"/>
  <c r="E146" i="7"/>
  <c r="E145" i="7" s="1"/>
  <c r="E144" i="7" s="1"/>
  <c r="F188" i="7" l="1"/>
  <c r="F187" i="7" s="1"/>
  <c r="F186" i="7" s="1"/>
  <c r="F185" i="7" s="1"/>
  <c r="F184" i="7" s="1"/>
  <c r="F8" i="7"/>
  <c r="H7" i="7"/>
  <c r="F18" i="7"/>
  <c r="F17" i="7" s="1"/>
  <c r="F146" i="7"/>
  <c r="F145" i="7" s="1"/>
  <c r="F144" i="7" s="1"/>
  <c r="H6" i="7"/>
  <c r="H230" i="7" s="1"/>
  <c r="E7" i="7"/>
  <c r="F7" i="7" s="1"/>
  <c r="F6" i="7" s="1"/>
  <c r="J6" i="7"/>
  <c r="J230" i="7" s="1"/>
  <c r="F172" i="7"/>
  <c r="F171" i="7" s="1"/>
  <c r="F170" i="7" s="1"/>
  <c r="F169" i="7" s="1"/>
  <c r="I6" i="7"/>
  <c r="I230" i="7" s="1"/>
  <c r="G6" i="7"/>
  <c r="G230" i="7" s="1"/>
  <c r="F115" i="7"/>
  <c r="F114" i="7" s="1"/>
  <c r="F113" i="7" s="1"/>
  <c r="F112" i="7" s="1"/>
  <c r="E6" i="7" l="1"/>
  <c r="E230" i="7" s="1"/>
  <c r="F230" i="7" s="1"/>
  <c r="F10" i="5"/>
  <c r="E10" i="5"/>
  <c r="D10" i="5"/>
  <c r="C10" i="5"/>
  <c r="B10" i="5"/>
  <c r="C12" i="5"/>
  <c r="B12" i="5"/>
  <c r="F29" i="8"/>
  <c r="F28" i="8" s="1"/>
  <c r="E29" i="8"/>
  <c r="E28" i="8" s="1"/>
  <c r="D29" i="8"/>
  <c r="D28" i="8" s="1"/>
  <c r="C29" i="8"/>
  <c r="C28" i="8" s="1"/>
  <c r="B29" i="8"/>
  <c r="B28" i="8" s="1"/>
  <c r="F25" i="8"/>
  <c r="E25" i="8"/>
  <c r="D25" i="8"/>
  <c r="C25" i="8"/>
  <c r="B25" i="8"/>
  <c r="F23" i="8"/>
  <c r="E23" i="8"/>
  <c r="D23" i="8"/>
  <c r="C23" i="8"/>
  <c r="B23" i="8"/>
  <c r="F21" i="8"/>
  <c r="E21" i="8"/>
  <c r="D21" i="8"/>
  <c r="C21" i="8"/>
  <c r="B21" i="8"/>
  <c r="F19" i="8"/>
  <c r="E19" i="8"/>
  <c r="D19" i="8"/>
  <c r="C19" i="8"/>
  <c r="B19" i="8"/>
  <c r="C14" i="8"/>
  <c r="F14" i="8"/>
  <c r="E14" i="8"/>
  <c r="D14" i="8"/>
  <c r="B14" i="8"/>
  <c r="F12" i="8"/>
  <c r="E12" i="8"/>
  <c r="D12" i="8"/>
  <c r="C12" i="8"/>
  <c r="B12" i="8"/>
  <c r="F65" i="8"/>
  <c r="E65" i="8"/>
  <c r="D65" i="8"/>
  <c r="C65" i="8"/>
  <c r="B65" i="8"/>
  <c r="F63" i="8"/>
  <c r="E63" i="8"/>
  <c r="C63" i="8"/>
  <c r="B63" i="8"/>
  <c r="F57" i="8"/>
  <c r="E57" i="8"/>
  <c r="D57" i="8"/>
  <c r="C57" i="8"/>
  <c r="B57" i="8"/>
  <c r="F61" i="8"/>
  <c r="E61" i="8"/>
  <c r="D61" i="8"/>
  <c r="C61" i="8"/>
  <c r="B61" i="8"/>
  <c r="F53" i="8"/>
  <c r="E53" i="8"/>
  <c r="D53" i="8"/>
  <c r="C53" i="8"/>
  <c r="B53" i="8"/>
  <c r="F51" i="8"/>
  <c r="E51" i="8"/>
  <c r="D51" i="8"/>
  <c r="C51" i="8"/>
  <c r="B51" i="8"/>
  <c r="F49" i="8"/>
  <c r="E49" i="8"/>
  <c r="D49" i="8"/>
  <c r="C49" i="8"/>
  <c r="B49" i="8"/>
  <c r="F47" i="8"/>
  <c r="E47" i="8"/>
  <c r="D47" i="8"/>
  <c r="C47" i="8"/>
  <c r="B47" i="8"/>
  <c r="F45" i="8"/>
  <c r="E45" i="8"/>
  <c r="D45" i="8"/>
  <c r="C45" i="8"/>
  <c r="B45" i="8"/>
  <c r="F40" i="8"/>
  <c r="E40" i="8"/>
  <c r="D40" i="8"/>
  <c r="C40" i="8"/>
  <c r="B40" i="8"/>
  <c r="F38" i="8"/>
  <c r="E38" i="8"/>
  <c r="D38" i="8"/>
  <c r="C38" i="8"/>
  <c r="B38" i="8"/>
  <c r="C37" i="8" l="1"/>
  <c r="C11" i="8"/>
  <c r="C10" i="8" s="1"/>
  <c r="B37" i="8"/>
  <c r="B56" i="8"/>
  <c r="B36" i="8"/>
  <c r="C56" i="8"/>
  <c r="C36" i="8" s="1"/>
  <c r="B11" i="8"/>
  <c r="B10" i="8" s="1"/>
  <c r="F56" i="8"/>
  <c r="E56" i="8"/>
  <c r="D56" i="8"/>
  <c r="F37" i="8"/>
  <c r="E37" i="8"/>
  <c r="D37" i="8"/>
  <c r="F11" i="8"/>
  <c r="F10" i="8" s="1"/>
  <c r="E11" i="8"/>
  <c r="E10" i="8" s="1"/>
  <c r="D11" i="8"/>
  <c r="D10" i="8" s="1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H11" i="10"/>
  <c r="G11" i="10"/>
  <c r="F11" i="10"/>
  <c r="J8" i="10"/>
  <c r="I8" i="10"/>
  <c r="I14" i="10" s="1"/>
  <c r="H8" i="10"/>
  <c r="G8" i="10"/>
  <c r="F8" i="10"/>
  <c r="H14" i="10" l="1"/>
  <c r="G14" i="10"/>
  <c r="F36" i="8"/>
  <c r="E36" i="8"/>
  <c r="D36" i="8"/>
  <c r="F14" i="10"/>
  <c r="J14" i="10"/>
  <c r="J22" i="10" s="1"/>
  <c r="J28" i="10" s="1"/>
  <c r="J29" i="10" s="1"/>
  <c r="I22" i="10"/>
  <c r="I28" i="10" s="1"/>
  <c r="I29" i="10" s="1"/>
  <c r="H22" i="10"/>
  <c r="H28" i="10" s="1"/>
  <c r="G22" i="10"/>
  <c r="G28" i="10" s="1"/>
  <c r="F22" i="10" l="1"/>
  <c r="F28" i="10" s="1"/>
  <c r="F29" i="10"/>
  <c r="H29" i="10"/>
</calcChain>
</file>

<file path=xl/sharedStrings.xml><?xml version="1.0" encoding="utf-8"?>
<sst xmlns="http://schemas.openxmlformats.org/spreadsheetml/2006/main" count="688" uniqueCount="219">
  <si>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</si>
  <si>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</si>
  <si>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</si>
  <si>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</si>
  <si>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</si>
  <si>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</si>
  <si>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</si>
  <si>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</si>
  <si>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</si>
  <si>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</si>
  <si>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</si>
  <si>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</si>
  <si>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</si>
  <si>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</si>
  <si>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</si>
  <si>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</si>
  <si>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</si>
  <si>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</si>
  <si>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</si>
  <si>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</si>
  <si>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</si>
  <si>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</si>
  <si>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</si>
  <si>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</si>
  <si>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</si>
  <si>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</si>
  <si>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</si>
  <si>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</si>
  <si>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</si>
  <si>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</si>
  <si>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</si>
  <si>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</si>
  <si>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</si>
  <si>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</si>
  <si>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</si>
  <si>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</si>
  <si>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</si>
  <si>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</si>
  <si>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</si>
  <si>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</si>
  <si>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</si>
  <si>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</si>
  <si>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</si>
  <si>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</si>
  <si>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</si>
  <si>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</si>
  <si>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</si>
  <si>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</si>
  <si>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</si>
  <si>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</si>
  <si>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</si>
  <si>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</si>
  <si>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</si>
  <si>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</si>
  <si>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</si>
  <si>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</si>
  <si>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</si>
  <si>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</si>
  <si>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</si>
  <si>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</si>
  <si>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</si>
  <si>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</si>
  <si>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</si>
  <si>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</si>
  <si>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</si>
  <si>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</si>
  <si>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</si>
  <si>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</si>
  <si>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</si>
  <si>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</si>
  <si>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eur/kn</t>
  </si>
  <si>
    <t>Plaće za redovan rad</t>
  </si>
  <si>
    <t>Ostali rashodi za zaposlene</t>
  </si>
  <si>
    <t>Službena putovanja</t>
  </si>
  <si>
    <t>Materijal i sirovine</t>
  </si>
  <si>
    <t>Energija</t>
  </si>
  <si>
    <t>Komunalne usluge</t>
  </si>
  <si>
    <t>Zakupnine i najamnine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</si>
  <si>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</si>
  <si>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</si>
  <si>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</si>
  <si>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</si>
  <si>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</si>
  <si>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</si>
  <si>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</si>
  <si>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Troškovi sudskih postupaka</t>
  </si>
  <si>
    <t>Financijski rashodi</t>
  </si>
  <si>
    <t>Zatezne kamate</t>
  </si>
  <si>
    <t>Uredska oprema i namještaj</t>
  </si>
  <si>
    <t>Oprema za održavanje i zaštitu</t>
  </si>
  <si>
    <t>Instrumenti, uređaji i strojevi</t>
  </si>
  <si>
    <t xml:space="preserve">SVEUKUPNO </t>
  </si>
  <si>
    <t>REDOVNA DJELATNOST OSNOVNOG ŠKOLSTVA</t>
  </si>
  <si>
    <t>A15100101</t>
  </si>
  <si>
    <t>Redovna djelatnost osnovnog školstva</t>
  </si>
  <si>
    <t>Opći prihodi i primici</t>
  </si>
  <si>
    <t>Doprinosi za obvezno zdravstveno osiguranje</t>
  </si>
  <si>
    <t>Naknade za prijevoz, za rad na terenu i odvojeni život</t>
  </si>
  <si>
    <t>Pomoći iz državnog proračuna</t>
  </si>
  <si>
    <t>Uredski materijal i ostali materijalni rashodi</t>
  </si>
  <si>
    <t>Sitni inventar i auto gume</t>
  </si>
  <si>
    <t>Usluge telefona, pošte i prijevoza</t>
  </si>
  <si>
    <t>Zdravstvene i veterinarske usluge</t>
  </si>
  <si>
    <t>Ostali nespomenuti rashodi poslovanja</t>
  </si>
  <si>
    <t>Naknade građanima i kućanstvima</t>
  </si>
  <si>
    <t>Naknade građanima i kućanstvima u naravi</t>
  </si>
  <si>
    <t>Naknade troškova osobama izvan radnog odnosa</t>
  </si>
  <si>
    <t>Decentralizirana sredstva za osnovne škole</t>
  </si>
  <si>
    <t>Stručno usavršavanje zaposlenika</t>
  </si>
  <si>
    <t>Materijal za tek. i invest. održavanje</t>
  </si>
  <si>
    <t>Službena, radna odjeća i obuća</t>
  </si>
  <si>
    <t>Usluge tek. i invest. održavanja</t>
  </si>
  <si>
    <t>Usluge promidžbe i informiranja</t>
  </si>
  <si>
    <t>Ostali nespomenuti rashodi posl.</t>
  </si>
  <si>
    <t>Donacije</t>
  </si>
  <si>
    <t>Uredski mat. i ostali mat.rashodi</t>
  </si>
  <si>
    <t>Ostali prihodi za posebne namjene</t>
  </si>
  <si>
    <t>Naknade od osiguranja i naknade štete</t>
  </si>
  <si>
    <t>Vlastiti prihodi</t>
  </si>
  <si>
    <t>Ostali nespom. rash. poslovanja</t>
  </si>
  <si>
    <t>Sredstva Europske unije</t>
  </si>
  <si>
    <t>T15100111</t>
  </si>
  <si>
    <t>Erasmus+</t>
  </si>
  <si>
    <t>T15100112</t>
  </si>
  <si>
    <t>Projekt "Školska shema"</t>
  </si>
  <si>
    <t>T15100114</t>
  </si>
  <si>
    <t>Projekt pomoćnika u nastavi 3 2021/2022</t>
  </si>
  <si>
    <t>T15100115</t>
  </si>
  <si>
    <t>Projekt Prehrana 6  2021/2022</t>
  </si>
  <si>
    <t>T15100116</t>
  </si>
  <si>
    <t>Projekt pomoćnika u nastavi 4 2022/2023</t>
  </si>
  <si>
    <t>Projekt pomoćnika u nastavi 5 2023/2024</t>
  </si>
  <si>
    <t>Projekt Prehrana 7  2022/2023</t>
  </si>
  <si>
    <t>Ostali nespomenuti rash.posl.</t>
  </si>
  <si>
    <t>KAPITALNA ULAGANJA U ŠKOLE</t>
  </si>
  <si>
    <t>K15100203</t>
  </si>
  <si>
    <t>Kapitalna ulaganja u škole</t>
  </si>
  <si>
    <t>Rashodi za nabavu nefin.imovine</t>
  </si>
  <si>
    <t>Knjige</t>
  </si>
  <si>
    <t>Decentralizirana sredstva za OŠ</t>
  </si>
  <si>
    <t>Rashodi za nabavu nefin. imovine</t>
  </si>
  <si>
    <t>Izvršenje 2022. EUR</t>
  </si>
  <si>
    <t>Plan 2023. EUR</t>
  </si>
  <si>
    <t>Izvršenje 2022. KN</t>
  </si>
  <si>
    <t>Doprinosi za obvezno osiguranje u slučaju nezaposlenosti</t>
  </si>
  <si>
    <t xml:space="preserve">Ostali rashodi  </t>
  </si>
  <si>
    <t>Tekuće donacije u naravi</t>
  </si>
  <si>
    <t>Pomoći iz županijskog proračuna</t>
  </si>
  <si>
    <t>Višak prihoda iz prethodne godine - Sredstva EU</t>
  </si>
  <si>
    <t>T15100117</t>
  </si>
  <si>
    <t>T15100118</t>
  </si>
  <si>
    <t>T15100119</t>
  </si>
  <si>
    <t xml:space="preserve">Državna prehrana </t>
  </si>
  <si>
    <t>Izvor</t>
  </si>
  <si>
    <t>Pomoći od subjekata unutar općeg proračuna</t>
  </si>
  <si>
    <t>Tekuće pomoći pror.kor. koji im nije nadležan</t>
  </si>
  <si>
    <t>Kapitalne pomoći pror.kor. koji im nije nadležan</t>
  </si>
  <si>
    <t>Tekuće pomoći prijenos EU sredstvaa</t>
  </si>
  <si>
    <t>Tekući prijenosi - EU sredstva</t>
  </si>
  <si>
    <t>Prihodi po posebnim propisima</t>
  </si>
  <si>
    <t>Ostali nespomenuti prihodi po posebnim propisima</t>
  </si>
  <si>
    <t>Prihodi od prodaje proizvoda te pruženih usluga</t>
  </si>
  <si>
    <t>Tekuće donacije</t>
  </si>
  <si>
    <t>Prihodi od pruženih usluga</t>
  </si>
  <si>
    <t>Prihodi iz nadležnog proračuna</t>
  </si>
  <si>
    <t>Prihodi iz nadl.proračuna za financiranje rash.posl.</t>
  </si>
  <si>
    <t>Prihodi iz nadl.proračuna za nabavu nefin.imovine</t>
  </si>
  <si>
    <t>Doprinosi za obvezno zdr.osig.</t>
  </si>
  <si>
    <t>Naknade za prijevoz za rad</t>
  </si>
  <si>
    <t>Stručno usavršavanje zapo.</t>
  </si>
  <si>
    <t>Uredski materijal i ost.mat.ras.</t>
  </si>
  <si>
    <t>Mat.i dijelovi za tek.i inv.održ.</t>
  </si>
  <si>
    <t>Sitni inventar</t>
  </si>
  <si>
    <t>Službena i radna odjeća</t>
  </si>
  <si>
    <t>Usluge telefona, pošte, prijev.</t>
  </si>
  <si>
    <t>Usluge tek.i inv.održavanja</t>
  </si>
  <si>
    <t>Usluge promidžbe i inform</t>
  </si>
  <si>
    <t>Zdravstvene i vet.usluge</t>
  </si>
  <si>
    <t>Nakn.trošk.osobama izvan ro</t>
  </si>
  <si>
    <t>Ostali nespom.rash.poslov.</t>
  </si>
  <si>
    <t>Naknade građanima i kućans.</t>
  </si>
  <si>
    <t>Naknade građanima i kuć.</t>
  </si>
  <si>
    <t>Rashodi za nabavu proizv. dugotr. imovine</t>
  </si>
  <si>
    <t>Knjige i udžbenici</t>
  </si>
  <si>
    <t>3+4</t>
  </si>
  <si>
    <t>Tekući prijenosi između proračunskih korisnika istog proračuna</t>
  </si>
  <si>
    <t>Višak prihoda iz prethodne godine</t>
  </si>
  <si>
    <t>Doprinosi za obv.osig.u slučaju nezaposlenosti</t>
  </si>
  <si>
    <t>2 Pomoći iz proračuna</t>
  </si>
  <si>
    <t>3 Donacije</t>
  </si>
  <si>
    <t xml:space="preserve">  445 Ostali prihodi za posebne namjene</t>
  </si>
  <si>
    <t>7 Ostali i vlastiti prihodi</t>
  </si>
  <si>
    <t>9 Višak prihoda iz prethodne godine</t>
  </si>
  <si>
    <t>Tekuće pomoći prijenos EU sredstva</t>
  </si>
  <si>
    <t>Naknade s naslova osiguranja</t>
  </si>
  <si>
    <t>Višak prihoda iz prethodne godine - EU sredstva</t>
  </si>
  <si>
    <t>5 Prihodi od prodaje nefin.imovine i naknade s naslova osiguranja</t>
  </si>
  <si>
    <t>RASHODI POSLOVANJA</t>
  </si>
  <si>
    <t>RASHODI ZA NABAVU NEFINANCIJSKE IMOVINE</t>
  </si>
  <si>
    <t>VIŠAK PRIHODA IZ PRETHODNE GODINE</t>
  </si>
  <si>
    <t>PRIHODI + VIŠAK</t>
  </si>
  <si>
    <t>09 Obrazovanje</t>
  </si>
  <si>
    <t>091 Predškolsko i osnovno obrazovanje</t>
  </si>
  <si>
    <t>096 Dodatne usluge u obrazovanju</t>
  </si>
  <si>
    <t>PRIJEDLOG FINANCIJSKOG PLANA OŠ TINA UJEVIĆA, ŠIBENIK
ZA 2024. I PROJEKCIJA ZA 2025. I 2026. GODINU</t>
  </si>
  <si>
    <t>PRIJEDLOG FINANCIJSKOG PLANA OŠ TINA UJEVIĆA, ŠIBENIK 
ZA 2024. I PROJEKCIJA ZA 2025. I 2026. GODINU</t>
  </si>
  <si>
    <t>Doprinosi za obv.osig.u slučaju nezap.</t>
  </si>
  <si>
    <t>Višak iz prethodne godine - EU sredstva</t>
  </si>
  <si>
    <t>Projekt pomoćnika u nastavi 6 2024/2025</t>
  </si>
  <si>
    <t>T15100</t>
  </si>
  <si>
    <t>Projekt pomoćnika u nastavi 7 2025/2026</t>
  </si>
  <si>
    <t>Uredski materijal i ostali mat. rashodi</t>
  </si>
  <si>
    <t xml:space="preserve">  51 Pomoći iz državnog proračuna</t>
  </si>
  <si>
    <t xml:space="preserve">  52 Pomoći iz županijskog proračuna</t>
  </si>
  <si>
    <t xml:space="preserve">  54 Decentralizirana sredstva</t>
  </si>
  <si>
    <t xml:space="preserve">  56 Sredstva Europske unije</t>
  </si>
  <si>
    <t xml:space="preserve">  61 Donacije</t>
  </si>
  <si>
    <t xml:space="preserve">  72 Naknade s naslova osiguranja</t>
  </si>
  <si>
    <t xml:space="preserve">  956 Višak prihoda iz prethodne godine - EU sredstva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</si>
</sst>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59EF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quotePrefix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1" fillId="0" borderId="0" xfId="0" applyFont="1"/>
    <xf numFmtId="3" fontId="7" fillId="2" borderId="3" xfId="0" applyNumberFormat="1" applyFont="1" applyFill="1" applyBorder="1" applyAlignment="1">
      <alignment horizontal="right"/>
    </xf>
    <xf numFmtId="4" fontId="0" fillId="0" borderId="0" xfId="0" applyNumberFormat="1"/>
    <xf numFmtId="3" fontId="7" fillId="2" borderId="3" xfId="0" applyNumberFormat="1" applyFont="1" applyFill="1" applyBorder="1" applyAlignment="1">
      <alignment horizontal="right" wrapText="1"/>
    </xf>
    <xf numFmtId="3" fontId="9" fillId="3" borderId="3" xfId="0" applyNumberFormat="1" applyFont="1" applyFill="1" applyBorder="1" applyAlignment="1">
      <alignment horizontal="right"/>
    </xf>
    <xf numFmtId="3" fontId="7" fillId="8" borderId="3" xfId="0" applyNumberFormat="1" applyFont="1" applyFill="1" applyBorder="1" applyAlignment="1">
      <alignment horizontal="right"/>
    </xf>
    <xf numFmtId="3" fontId="7" fillId="9" borderId="3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 vertical="center" wrapText="1"/>
    </xf>
    <xf numFmtId="4" fontId="1" fillId="0" borderId="5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4" fontId="11" fillId="0" borderId="0" xfId="0" applyNumberFormat="1" applyFont="1" applyAlignment="1">
      <alignment wrapText="1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4" fontId="16" fillId="0" borderId="0" xfId="0" applyNumberFormat="1" applyFont="1" applyAlignment="1">
      <alignment wrapText="1"/>
    </xf>
    <xf numFmtId="4" fontId="18" fillId="0" borderId="0" xfId="0" applyNumberFormat="1" applyFont="1" applyAlignment="1">
      <alignment horizontal="center" vertical="center" wrapText="1"/>
    </xf>
    <xf numFmtId="4" fontId="7" fillId="0" borderId="0" xfId="0" applyNumberFormat="1" applyFont="1"/>
    <xf numFmtId="4" fontId="9" fillId="2" borderId="3" xfId="0" applyNumberFormat="1" applyFont="1" applyFill="1" applyBorder="1" applyAlignment="1">
      <alignment horizontal="center" vertical="center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3" fontId="9" fillId="5" borderId="3" xfId="0" applyNumberFormat="1" applyFont="1" applyFill="1" applyBorder="1" applyAlignment="1">
      <alignment horizontal="right"/>
    </xf>
    <xf numFmtId="0" fontId="19" fillId="2" borderId="3" xfId="0" applyFont="1" applyFill="1" applyBorder="1" applyAlignment="1">
      <alignment horizontal="left" vertical="center" wrapText="1"/>
    </xf>
    <xf numFmtId="0" fontId="19" fillId="11" borderId="3" xfId="0" quotePrefix="1" applyFont="1" applyFill="1" applyBorder="1" applyAlignment="1">
      <alignment horizontal="center" vertical="center"/>
    </xf>
    <xf numFmtId="0" fontId="19" fillId="11" borderId="3" xfId="0" quotePrefix="1" applyFont="1" applyFill="1" applyBorder="1" applyAlignment="1">
      <alignment horizontal="left" vertical="center"/>
    </xf>
    <xf numFmtId="3" fontId="19" fillId="11" borderId="3" xfId="0" applyNumberFormat="1" applyFont="1" applyFill="1" applyBorder="1" applyAlignment="1">
      <alignment horizontal="right"/>
    </xf>
    <xf numFmtId="0" fontId="20" fillId="0" borderId="0" xfId="0" applyFont="1"/>
    <xf numFmtId="0" fontId="9" fillId="10" borderId="3" xfId="0" applyFont="1" applyFill="1" applyBorder="1" applyAlignment="1">
      <alignment horizontal="left" vertical="center" wrapText="1"/>
    </xf>
    <xf numFmtId="3" fontId="9" fillId="10" borderId="3" xfId="0" applyNumberFormat="1" applyFont="1" applyFill="1" applyBorder="1" applyAlignment="1">
      <alignment horizontal="right"/>
    </xf>
    <xf numFmtId="0" fontId="9" fillId="10" borderId="3" xfId="0" quotePrefix="1" applyFont="1" applyFill="1" applyBorder="1" applyAlignment="1">
      <alignment horizontal="left" vertical="center"/>
    </xf>
    <xf numFmtId="0" fontId="19" fillId="2" borderId="3" xfId="0" quotePrefix="1" applyFont="1" applyFill="1" applyBorder="1" applyAlignment="1">
      <alignment horizontal="left" vertical="center"/>
    </xf>
    <xf numFmtId="0" fontId="21" fillId="0" borderId="0" xfId="0" applyFont="1"/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2" fillId="11" borderId="3" xfId="0" quotePrefix="1" applyFont="1" applyFill="1" applyBorder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8" fillId="10" borderId="3" xfId="0" quotePrefix="1" applyFont="1" applyFill="1" applyBorder="1" applyAlignment="1">
      <alignment horizontal="left" vertical="center"/>
    </xf>
    <xf numFmtId="0" fontId="19" fillId="2" borderId="3" xfId="0" quotePrefix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vertical="center" wrapText="1"/>
    </xf>
    <xf numFmtId="0" fontId="9" fillId="10" borderId="3" xfId="0" applyFont="1" applyFill="1" applyBorder="1" applyAlignment="1">
      <alignment vertical="center" wrapText="1"/>
    </xf>
    <xf numFmtId="3" fontId="9" fillId="10" borderId="3" xfId="0" applyNumberFormat="1" applyFont="1" applyFill="1" applyBorder="1" applyAlignment="1">
      <alignment horizontal="right" wrapText="1"/>
    </xf>
    <xf numFmtId="0" fontId="25" fillId="0" borderId="0" xfId="0" applyFont="1"/>
    <xf numFmtId="3" fontId="19" fillId="11" borderId="3" xfId="0" applyNumberFormat="1" applyFont="1" applyFill="1" applyBorder="1" applyAlignment="1">
      <alignment horizontal="right" wrapText="1"/>
    </xf>
    <xf numFmtId="0" fontId="26" fillId="0" borderId="0" xfId="0" applyFont="1"/>
    <xf numFmtId="0" fontId="27" fillId="0" borderId="0" xfId="0" applyFont="1"/>
    <xf numFmtId="0" fontId="9" fillId="6" borderId="7" xfId="0" applyFont="1" applyFill="1" applyBorder="1" applyAlignment="1">
      <alignment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19" fillId="11" borderId="4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9" fillId="10" borderId="4" xfId="0" applyNumberFormat="1" applyFont="1" applyFill="1" applyBorder="1" applyAlignment="1">
      <alignment horizontal="right"/>
    </xf>
    <xf numFmtId="4" fontId="21" fillId="0" borderId="0" xfId="0" applyNumberFormat="1" applyFont="1"/>
    <xf numFmtId="4" fontId="9" fillId="5" borderId="4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center" vertical="center" wrapText="1"/>
    </xf>
    <xf numFmtId="3" fontId="19" fillId="10" borderId="3" xfId="0" applyNumberFormat="1" applyFont="1" applyFill="1" applyBorder="1" applyAlignment="1">
      <alignment horizontal="right"/>
    </xf>
    <xf numFmtId="4" fontId="19" fillId="10" borderId="3" xfId="0" applyNumberFormat="1" applyFont="1" applyFill="1" applyBorder="1" applyAlignment="1">
      <alignment horizontal="right"/>
    </xf>
    <xf numFmtId="4" fontId="19" fillId="11" borderId="3" xfId="0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center" vertical="center" wrapText="1"/>
    </xf>
    <xf numFmtId="4" fontId="9" fillId="5" borderId="3" xfId="0" applyNumberFormat="1" applyFont="1" applyFill="1" applyBorder="1" applyAlignment="1">
      <alignment horizontal="right"/>
    </xf>
    <xf numFmtId="4" fontId="9" fillId="10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28" fillId="0" borderId="0" xfId="0" applyFont="1"/>
    <xf numFmtId="3" fontId="19" fillId="2" borderId="3" xfId="0" applyNumberFormat="1" applyFont="1" applyFill="1" applyBorder="1" applyAlignment="1">
      <alignment horizontal="right"/>
    </xf>
    <xf numFmtId="3" fontId="0" fillId="0" borderId="0" xfId="0" applyNumberFormat="1"/>
    <xf numFmtId="3" fontId="17" fillId="0" borderId="0" xfId="0" applyNumberFormat="1" applyFont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  <xf numFmtId="4" fontId="9" fillId="7" borderId="4" xfId="0" applyNumberFormat="1" applyFont="1" applyFill="1" applyBorder="1" applyAlignment="1">
      <alignment horizontal="right"/>
    </xf>
    <xf numFmtId="3" fontId="9" fillId="7" borderId="3" xfId="0" applyNumberFormat="1" applyFont="1" applyFill="1" applyBorder="1" applyAlignment="1">
      <alignment horizontal="right"/>
    </xf>
    <xf numFmtId="0" fontId="19" fillId="3" borderId="4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/>
    </xf>
    <xf numFmtId="3" fontId="9" fillId="3" borderId="3" xfId="0" applyNumberFormat="1" applyFont="1" applyFill="1" applyBorder="1" applyAlignment="1">
      <alignment horizontal="right" wrapText="1"/>
    </xf>
    <xf numFmtId="0" fontId="7" fillId="8" borderId="4" xfId="0" applyFont="1" applyFill="1" applyBorder="1" applyAlignment="1">
      <alignment horizontal="left" vertical="center" wrapText="1"/>
    </xf>
    <xf numFmtId="4" fontId="7" fillId="8" borderId="4" xfId="0" applyNumberFormat="1" applyFont="1" applyFill="1" applyBorder="1" applyAlignment="1">
      <alignment horizontal="right"/>
    </xf>
    <xf numFmtId="3" fontId="7" fillId="8" borderId="3" xfId="0" applyNumberFormat="1" applyFont="1" applyFill="1" applyBorder="1" applyAlignment="1">
      <alignment horizontal="right" wrapText="1"/>
    </xf>
    <xf numFmtId="0" fontId="7" fillId="9" borderId="4" xfId="0" applyFont="1" applyFill="1" applyBorder="1" applyAlignment="1">
      <alignment horizontal="left" vertical="center" wrapText="1"/>
    </xf>
    <xf numFmtId="4" fontId="7" fillId="9" borderId="4" xfId="0" applyNumberFormat="1" applyFont="1" applyFill="1" applyBorder="1" applyAlignment="1">
      <alignment horizontal="right"/>
    </xf>
    <xf numFmtId="3" fontId="7" fillId="9" borderId="3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right"/>
    </xf>
    <xf numFmtId="4" fontId="7" fillId="9" borderId="3" xfId="0" applyNumberFormat="1" applyFont="1" applyFill="1" applyBorder="1" applyAlignment="1">
      <alignment horizontal="right"/>
    </xf>
    <xf numFmtId="3" fontId="7" fillId="9" borderId="4" xfId="0" applyNumberFormat="1" applyFont="1" applyFill="1" applyBorder="1" applyAlignment="1">
      <alignment horizontal="right"/>
    </xf>
    <xf numFmtId="0" fontId="7" fillId="9" borderId="1" xfId="0" applyFont="1" applyFill="1" applyBorder="1" applyAlignment="1">
      <alignment horizontal="left" vertical="center" wrapText="1" indent="1"/>
    </xf>
    <xf numFmtId="0" fontId="7" fillId="9" borderId="2" xfId="0" applyFont="1" applyFill="1" applyBorder="1" applyAlignment="1">
      <alignment horizontal="left" vertical="center" wrapText="1" indent="1"/>
    </xf>
    <xf numFmtId="0" fontId="7" fillId="9" borderId="4" xfId="0" applyFont="1" applyFill="1" applyBorder="1" applyAlignment="1">
      <alignment horizontal="left" vertical="center" wrapText="1" indent="1"/>
    </xf>
    <xf numFmtId="4" fontId="9" fillId="3" borderId="3" xfId="0" applyNumberFormat="1" applyFont="1" applyFill="1" applyBorder="1" applyAlignment="1">
      <alignment horizontal="right"/>
    </xf>
    <xf numFmtId="3" fontId="9" fillId="3" borderId="4" xfId="0" applyNumberFormat="1" applyFont="1" applyFill="1" applyBorder="1" applyAlignment="1">
      <alignment horizontal="right"/>
    </xf>
    <xf numFmtId="4" fontId="7" fillId="8" borderId="3" xfId="0" applyNumberFormat="1" applyFont="1" applyFill="1" applyBorder="1" applyAlignment="1">
      <alignment horizontal="right"/>
    </xf>
    <xf numFmtId="3" fontId="7" fillId="8" borderId="4" xfId="0" applyNumberFormat="1" applyFont="1" applyFill="1" applyBorder="1" applyAlignment="1">
      <alignment horizontal="right"/>
    </xf>
    <xf numFmtId="4" fontId="9" fillId="7" borderId="3" xfId="0" applyNumberFormat="1" applyFont="1" applyFill="1" applyBorder="1" applyAlignment="1">
      <alignment horizontal="right"/>
    </xf>
    <xf numFmtId="3" fontId="9" fillId="7" borderId="4" xfId="0" applyNumberFormat="1" applyFont="1" applyFill="1" applyBorder="1" applyAlignment="1">
      <alignment horizontal="right"/>
    </xf>
    <xf numFmtId="3" fontId="9" fillId="7" borderId="3" xfId="0" applyNumberFormat="1" applyFont="1" applyFill="1" applyBorder="1" applyAlignment="1">
      <alignment horizontal="right" wrapText="1"/>
    </xf>
    <xf numFmtId="3" fontId="21" fillId="9" borderId="3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4" fontId="7" fillId="2" borderId="11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 wrapText="1"/>
    </xf>
    <xf numFmtId="0" fontId="28" fillId="12" borderId="6" xfId="0" applyFont="1" applyFill="1" applyBorder="1"/>
    <xf numFmtId="0" fontId="28" fillId="12" borderId="7" xfId="0" applyFont="1" applyFill="1" applyBorder="1"/>
    <xf numFmtId="4" fontId="28" fillId="12" borderId="7" xfId="0" applyNumberFormat="1" applyFont="1" applyFill="1" applyBorder="1"/>
    <xf numFmtId="3" fontId="28" fillId="12" borderId="7" xfId="0" applyNumberFormat="1" applyFont="1" applyFill="1" applyBorder="1"/>
    <xf numFmtId="3" fontId="28" fillId="12" borderId="8" xfId="0" applyNumberFormat="1" applyFont="1" applyFill="1" applyBorder="1"/>
    <xf numFmtId="0" fontId="0" fillId="0" borderId="0" xfId="0" applyAlignment="1">
      <alignment horizontal="left"/>
    </xf>
    <xf numFmtId="4" fontId="9" fillId="5" borderId="4" xfId="0" applyNumberFormat="1" applyFont="1" applyFill="1" applyBorder="1" applyAlignment="1">
      <alignment horizontal="right" vertical="center"/>
    </xf>
    <xf numFmtId="3" fontId="9" fillId="5" borderId="3" xfId="0" applyNumberFormat="1" applyFont="1" applyFill="1" applyBorder="1" applyAlignment="1">
      <alignment horizontal="right" vertical="center"/>
    </xf>
    <xf numFmtId="0" fontId="9" fillId="9" borderId="3" xfId="0" applyFont="1" applyFill="1" applyBorder="1" applyAlignment="1">
      <alignment horizontal="left" vertical="center" wrapText="1"/>
    </xf>
    <xf numFmtId="0" fontId="9" fillId="13" borderId="3" xfId="0" applyFont="1" applyFill="1" applyBorder="1" applyAlignment="1">
      <alignment horizontal="left" vertical="center" wrapText="1"/>
    </xf>
    <xf numFmtId="4" fontId="3" fillId="13" borderId="4" xfId="0" applyNumberFormat="1" applyFont="1" applyFill="1" applyBorder="1" applyAlignment="1">
      <alignment horizontal="right"/>
    </xf>
    <xf numFmtId="3" fontId="3" fillId="13" borderId="3" xfId="0" applyNumberFormat="1" applyFont="1" applyFill="1" applyBorder="1" applyAlignment="1">
      <alignment horizontal="right"/>
    </xf>
    <xf numFmtId="4" fontId="19" fillId="2" borderId="3" xfId="0" applyNumberFormat="1" applyFont="1" applyFill="1" applyBorder="1" applyAlignment="1">
      <alignment horizontal="right"/>
    </xf>
    <xf numFmtId="0" fontId="9" fillId="15" borderId="3" xfId="0" quotePrefix="1" applyFont="1" applyFill="1" applyBorder="1" applyAlignment="1">
      <alignment horizontal="left" vertical="center" wrapText="1"/>
    </xf>
    <xf numFmtId="4" fontId="9" fillId="15" borderId="4" xfId="0" applyNumberFormat="1" applyFont="1" applyFill="1" applyBorder="1" applyAlignment="1">
      <alignment horizontal="center"/>
    </xf>
    <xf numFmtId="4" fontId="9" fillId="15" borderId="3" xfId="0" applyNumberFormat="1" applyFont="1" applyFill="1" applyBorder="1" applyAlignment="1">
      <alignment horizontal="center"/>
    </xf>
    <xf numFmtId="3" fontId="9" fillId="15" borderId="3" xfId="0" applyNumberFormat="1" applyFont="1" applyFill="1" applyBorder="1" applyAlignment="1">
      <alignment horizontal="center"/>
    </xf>
    <xf numFmtId="3" fontId="9" fillId="15" borderId="3" xfId="0" applyNumberFormat="1" applyFont="1" applyFill="1" applyBorder="1" applyAlignment="1">
      <alignment horizontal="center" wrapText="1"/>
    </xf>
    <xf numFmtId="0" fontId="9" fillId="8" borderId="3" xfId="0" applyFont="1" applyFill="1" applyBorder="1" applyAlignment="1">
      <alignment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9" fillId="14" borderId="3" xfId="0" applyFont="1" applyFill="1" applyBorder="1" applyAlignment="1">
      <alignment horizontal="left" vertical="center" wrapText="1"/>
    </xf>
    <xf numFmtId="4" fontId="9" fillId="14" borderId="4" xfId="0" applyNumberFormat="1" applyFont="1" applyFill="1" applyBorder="1" applyAlignment="1">
      <alignment horizontal="center" vertical="center" wrapText="1"/>
    </xf>
    <xf numFmtId="4" fontId="9" fillId="14" borderId="3" xfId="0" applyNumberFormat="1" applyFont="1" applyFill="1" applyBorder="1" applyAlignment="1">
      <alignment horizontal="center" vertical="center" wrapText="1"/>
    </xf>
    <xf numFmtId="3" fontId="9" fillId="14" borderId="3" xfId="0" applyNumberFormat="1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left" vertical="center" wrapText="1"/>
    </xf>
    <xf numFmtId="4" fontId="9" fillId="15" borderId="4" xfId="0" applyNumberFormat="1" applyFont="1" applyFill="1" applyBorder="1" applyAlignment="1">
      <alignment horizontal="center" vertical="center" wrapText="1"/>
    </xf>
    <xf numFmtId="4" fontId="9" fillId="15" borderId="3" xfId="0" applyNumberFormat="1" applyFont="1" applyFill="1" applyBorder="1" applyAlignment="1">
      <alignment horizontal="center" vertical="center" wrapText="1"/>
    </xf>
    <xf numFmtId="3" fontId="9" fillId="15" borderId="3" xfId="0" applyNumberFormat="1" applyFont="1" applyFill="1" applyBorder="1" applyAlignment="1">
      <alignment horizontal="center" vertical="center" wrapText="1"/>
    </xf>
    <xf numFmtId="4" fontId="9" fillId="8" borderId="3" xfId="0" applyNumberFormat="1" applyFont="1" applyFill="1" applyBorder="1" applyAlignment="1">
      <alignment horizontal="right" vertical="center" wrapText="1"/>
    </xf>
    <xf numFmtId="3" fontId="9" fillId="8" borderId="3" xfId="0" applyNumberFormat="1" applyFont="1" applyFill="1" applyBorder="1" applyAlignment="1">
      <alignment horizontal="right" vertical="center" wrapText="1"/>
    </xf>
    <xf numFmtId="4" fontId="9" fillId="8" borderId="4" xfId="0" applyNumberFormat="1" applyFont="1" applyFill="1" applyBorder="1" applyAlignment="1">
      <alignment horizontal="right"/>
    </xf>
    <xf numFmtId="4" fontId="9" fillId="8" borderId="3" xfId="0" applyNumberFormat="1" applyFont="1" applyFill="1" applyBorder="1" applyAlignment="1">
      <alignment horizontal="right"/>
    </xf>
    <xf numFmtId="3" fontId="9" fillId="8" borderId="3" xfId="0" applyNumberFormat="1" applyFont="1" applyFill="1" applyBorder="1" applyAlignment="1">
      <alignment horizontal="right"/>
    </xf>
    <xf numFmtId="3" fontId="9" fillId="8" borderId="3" xfId="0" applyNumberFormat="1" applyFont="1" applyFill="1" applyBorder="1" applyAlignment="1">
      <alignment horizontal="right" wrapText="1"/>
    </xf>
    <xf numFmtId="0" fontId="19" fillId="11" borderId="3" xfId="0" quotePrefix="1" applyFont="1" applyFill="1" applyBorder="1" applyAlignment="1">
      <alignment horizontal="left" vertical="center" wrapText="1"/>
    </xf>
    <xf numFmtId="0" fontId="19" fillId="10" borderId="3" xfId="0" quotePrefix="1" applyFont="1" applyFill="1" applyBorder="1" applyAlignment="1">
      <alignment horizontal="left" vertical="center"/>
    </xf>
    <xf numFmtId="0" fontId="19" fillId="10" borderId="3" xfId="0" quotePrefix="1" applyFont="1" applyFill="1" applyBorder="1" applyAlignment="1">
      <alignment horizontal="left" vertical="center" wrapText="1"/>
    </xf>
    <xf numFmtId="0" fontId="28" fillId="6" borderId="6" xfId="0" applyFont="1" applyFill="1" applyBorder="1"/>
    <xf numFmtId="4" fontId="28" fillId="6" borderId="7" xfId="0" applyNumberFormat="1" applyFont="1" applyFill="1" applyBorder="1"/>
    <xf numFmtId="3" fontId="28" fillId="6" borderId="7" xfId="0" applyNumberFormat="1" applyFont="1" applyFill="1" applyBorder="1"/>
    <xf numFmtId="3" fontId="28" fillId="6" borderId="8" xfId="0" applyNumberFormat="1" applyFont="1" applyFill="1" applyBorder="1"/>
    <xf numFmtId="0" fontId="28" fillId="4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19" fillId="10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0" fontId="28" fillId="6" borderId="7" xfId="0" applyFont="1" applyFill="1" applyBorder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 indent="1"/>
    </xf>
    <xf numFmtId="0" fontId="7" fillId="9" borderId="2" xfId="0" applyFont="1" applyFill="1" applyBorder="1" applyAlignment="1">
      <alignment horizontal="left" vertical="center" wrapText="1" indent="1"/>
    </xf>
    <xf numFmtId="0" fontId="7" fillId="9" borderId="4" xfId="0" applyFont="1" applyFill="1" applyBorder="1" applyAlignment="1">
      <alignment horizontal="left" vertical="center" wrapText="1" inden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59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90" zoomScaleNormal="90" workbookViewId="0">
      <selection activeCell="A2" sqref="A2"/>
    </sheetView>
  </sheetViews>
  <sheetFormatPr defaultRowHeight="15" x14ac:dyDescent="0.25"/>
  <cols>
    <col min="5" max="5" width="25.28515625" customWidth="1"/>
    <col min="6" max="10" width="25.28515625" style="44" customWidth="1"/>
  </cols>
  <sheetData>
    <row r="1" spans="1:10" ht="42" customHeight="1" x14ac:dyDescent="0.25">
      <c r="A1" s="207" t="s">
        <v>204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8" x14ac:dyDescent="0.25">
      <c r="A2" s="3"/>
      <c r="B2" s="3"/>
      <c r="C2" s="3"/>
      <c r="D2" s="3"/>
      <c r="E2" s="3"/>
      <c r="F2" s="49"/>
      <c r="G2" s="49"/>
      <c r="H2" s="49"/>
      <c r="I2" s="49"/>
      <c r="J2" s="49"/>
    </row>
    <row r="3" spans="1:10" ht="15.75" x14ac:dyDescent="0.25">
      <c r="A3" s="207" t="s">
        <v>17</v>
      </c>
      <c r="B3" s="207"/>
      <c r="C3" s="207"/>
      <c r="D3" s="207"/>
      <c r="E3" s="207"/>
      <c r="F3" s="207"/>
      <c r="G3" s="207"/>
      <c r="H3" s="207"/>
      <c r="I3" s="220"/>
      <c r="J3" s="220"/>
    </row>
    <row r="4" spans="1:10" ht="18" x14ac:dyDescent="0.25">
      <c r="A4" s="3"/>
      <c r="B4" s="3"/>
      <c r="C4" s="3"/>
      <c r="D4" s="3"/>
      <c r="E4" s="3"/>
      <c r="F4" s="49"/>
      <c r="G4" s="49"/>
      <c r="H4" s="49"/>
      <c r="I4" s="51"/>
      <c r="J4" s="51"/>
    </row>
    <row r="5" spans="1:10" ht="15.75" x14ac:dyDescent="0.25">
      <c r="A5" s="207" t="s">
        <v>23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0" ht="18" x14ac:dyDescent="0.25">
      <c r="A6" s="1"/>
      <c r="B6" s="2"/>
      <c r="C6" s="2"/>
      <c r="D6" s="2"/>
      <c r="E6" s="5"/>
      <c r="F6" s="52"/>
      <c r="G6" s="52"/>
      <c r="H6" s="52"/>
      <c r="I6" s="52"/>
      <c r="J6" s="53" t="s">
        <v>33</v>
      </c>
    </row>
    <row r="7" spans="1:10" ht="25.5" x14ac:dyDescent="0.25">
      <c r="A7" s="22"/>
      <c r="B7" s="23"/>
      <c r="C7" s="23"/>
      <c r="D7" s="24"/>
      <c r="E7" s="25"/>
      <c r="F7" s="54" t="s">
        <v>34</v>
      </c>
      <c r="G7" s="54" t="s">
        <v>32</v>
      </c>
      <c r="H7" s="54" t="s">
        <v>42</v>
      </c>
      <c r="I7" s="54" t="s">
        <v>43</v>
      </c>
      <c r="J7" s="54" t="s">
        <v>44</v>
      </c>
    </row>
    <row r="8" spans="1:10" x14ac:dyDescent="0.25">
      <c r="A8" s="212" t="s">
        <v>0</v>
      </c>
      <c r="B8" s="206"/>
      <c r="C8" s="206"/>
      <c r="D8" s="206"/>
      <c r="E8" s="221"/>
      <c r="F8" s="50">
        <f>F9+F10</f>
        <v>1020087.08</v>
      </c>
      <c r="G8" s="50">
        <f t="shared" ref="G8:J8" si="0">G9+G10</f>
        <v>1104710</v>
      </c>
      <c r="H8" s="50">
        <f t="shared" si="0"/>
        <v>1270156</v>
      </c>
      <c r="I8" s="50">
        <f t="shared" si="0"/>
        <v>1262756</v>
      </c>
      <c r="J8" s="50">
        <f t="shared" si="0"/>
        <v>1251916</v>
      </c>
    </row>
    <row r="9" spans="1:10" x14ac:dyDescent="0.25">
      <c r="A9" s="222" t="s">
        <v>36</v>
      </c>
      <c r="B9" s="223"/>
      <c r="C9" s="223"/>
      <c r="D9" s="223"/>
      <c r="E9" s="219"/>
      <c r="F9" s="55">
        <v>1020087.08</v>
      </c>
      <c r="G9" s="55">
        <v>1104710</v>
      </c>
      <c r="H9" s="55">
        <v>1270156</v>
      </c>
      <c r="I9" s="55">
        <v>1262756</v>
      </c>
      <c r="J9" s="55">
        <v>1251916</v>
      </c>
    </row>
    <row r="10" spans="1:10" x14ac:dyDescent="0.25">
      <c r="A10" s="218" t="s">
        <v>37</v>
      </c>
      <c r="B10" s="219"/>
      <c r="C10" s="219"/>
      <c r="D10" s="219"/>
      <c r="E10" s="219"/>
      <c r="F10" s="55"/>
      <c r="G10" s="55"/>
      <c r="H10" s="55"/>
      <c r="I10" s="55"/>
      <c r="J10" s="55"/>
    </row>
    <row r="11" spans="1:10" x14ac:dyDescent="0.25">
      <c r="A11" s="26" t="s">
        <v>1</v>
      </c>
      <c r="B11" s="33"/>
      <c r="C11" s="33"/>
      <c r="D11" s="33"/>
      <c r="E11" s="33"/>
      <c r="F11" s="50">
        <f>F12+F13</f>
        <v>1034637.83</v>
      </c>
      <c r="G11" s="50">
        <f t="shared" ref="G11:J11" si="1">G12+G13</f>
        <v>1123710</v>
      </c>
      <c r="H11" s="50">
        <f t="shared" si="1"/>
        <v>1280156</v>
      </c>
      <c r="I11" s="50">
        <f t="shared" si="1"/>
        <v>1262756</v>
      </c>
      <c r="J11" s="50">
        <f t="shared" si="1"/>
        <v>1251916</v>
      </c>
    </row>
    <row r="12" spans="1:10" x14ac:dyDescent="0.25">
      <c r="A12" s="224" t="s">
        <v>38</v>
      </c>
      <c r="B12" s="223"/>
      <c r="C12" s="223"/>
      <c r="D12" s="223"/>
      <c r="E12" s="223"/>
      <c r="F12" s="55">
        <v>1026909.64</v>
      </c>
      <c r="G12" s="55">
        <v>1112250</v>
      </c>
      <c r="H12" s="55">
        <v>1269190</v>
      </c>
      <c r="I12" s="55">
        <v>1253790</v>
      </c>
      <c r="J12" s="56">
        <v>1242950</v>
      </c>
    </row>
    <row r="13" spans="1:10" x14ac:dyDescent="0.25">
      <c r="A13" s="218" t="s">
        <v>39</v>
      </c>
      <c r="B13" s="219"/>
      <c r="C13" s="219"/>
      <c r="D13" s="219"/>
      <c r="E13" s="219"/>
      <c r="F13" s="55">
        <v>7728.19</v>
      </c>
      <c r="G13" s="55">
        <v>11460</v>
      </c>
      <c r="H13" s="55">
        <v>10966</v>
      </c>
      <c r="I13" s="55">
        <v>8966</v>
      </c>
      <c r="J13" s="56">
        <v>8966</v>
      </c>
    </row>
    <row r="14" spans="1:10" x14ac:dyDescent="0.25">
      <c r="A14" s="205" t="s">
        <v>62</v>
      </c>
      <c r="B14" s="206"/>
      <c r="C14" s="206"/>
      <c r="D14" s="206"/>
      <c r="E14" s="206"/>
      <c r="F14" s="50">
        <f>F8-F11</f>
        <v>-14550.75</v>
      </c>
      <c r="G14" s="50">
        <f t="shared" ref="G14:J14" si="2">G8-G11</f>
        <v>-19000</v>
      </c>
      <c r="H14" s="50">
        <f t="shared" si="2"/>
        <v>-10000</v>
      </c>
      <c r="I14" s="50">
        <f t="shared" si="2"/>
        <v>0</v>
      </c>
      <c r="J14" s="50">
        <f t="shared" si="2"/>
        <v>0</v>
      </c>
    </row>
    <row r="15" spans="1:10" ht="18" x14ac:dyDescent="0.25">
      <c r="A15" s="3"/>
      <c r="B15" s="18"/>
      <c r="C15" s="18"/>
      <c r="D15" s="18"/>
      <c r="E15" s="18"/>
      <c r="F15" s="57"/>
      <c r="G15" s="57"/>
      <c r="H15" s="58"/>
      <c r="I15" s="58"/>
      <c r="J15" s="58"/>
    </row>
    <row r="16" spans="1:10" ht="15.75" x14ac:dyDescent="0.25">
      <c r="A16" s="207" t="s">
        <v>24</v>
      </c>
      <c r="B16" s="208"/>
      <c r="C16" s="208"/>
      <c r="D16" s="208"/>
      <c r="E16" s="208"/>
      <c r="F16" s="208"/>
      <c r="G16" s="208"/>
      <c r="H16" s="208"/>
      <c r="I16" s="208"/>
      <c r="J16" s="208"/>
    </row>
    <row r="17" spans="1:10" ht="18" x14ac:dyDescent="0.25">
      <c r="A17" s="3"/>
      <c r="B17" s="18"/>
      <c r="C17" s="18"/>
      <c r="D17" s="18"/>
      <c r="E17" s="18"/>
      <c r="F17" s="57"/>
      <c r="G17" s="57"/>
      <c r="H17" s="58"/>
      <c r="I17" s="58"/>
      <c r="J17" s="58"/>
    </row>
    <row r="18" spans="1:10" ht="25.5" x14ac:dyDescent="0.25">
      <c r="A18" s="22"/>
      <c r="B18" s="23"/>
      <c r="C18" s="23"/>
      <c r="D18" s="24"/>
      <c r="E18" s="25"/>
      <c r="F18" s="54" t="s">
        <v>34</v>
      </c>
      <c r="G18" s="54" t="s">
        <v>32</v>
      </c>
      <c r="H18" s="54" t="s">
        <v>42</v>
      </c>
      <c r="I18" s="54" t="s">
        <v>43</v>
      </c>
      <c r="J18" s="54" t="s">
        <v>44</v>
      </c>
    </row>
    <row r="19" spans="1:10" x14ac:dyDescent="0.25">
      <c r="A19" s="218" t="s">
        <v>40</v>
      </c>
      <c r="B19" s="219"/>
      <c r="C19" s="219"/>
      <c r="D19" s="219"/>
      <c r="E19" s="219"/>
      <c r="F19" s="55"/>
      <c r="G19" s="55"/>
      <c r="H19" s="55"/>
      <c r="I19" s="55"/>
      <c r="J19" s="56"/>
    </row>
    <row r="20" spans="1:10" x14ac:dyDescent="0.25">
      <c r="A20" s="218" t="s">
        <v>41</v>
      </c>
      <c r="B20" s="219"/>
      <c r="C20" s="219"/>
      <c r="D20" s="219"/>
      <c r="E20" s="219"/>
      <c r="F20" s="55"/>
      <c r="G20" s="55"/>
      <c r="H20" s="55"/>
      <c r="I20" s="55"/>
      <c r="J20" s="56"/>
    </row>
    <row r="21" spans="1:10" x14ac:dyDescent="0.25">
      <c r="A21" s="205" t="s">
        <v>2</v>
      </c>
      <c r="B21" s="206"/>
      <c r="C21" s="206"/>
      <c r="D21" s="206"/>
      <c r="E21" s="206"/>
      <c r="F21" s="50">
        <f>F19-F20</f>
        <v>0</v>
      </c>
      <c r="G21" s="50">
        <f t="shared" ref="G21:J21" si="3">G19-G20</f>
        <v>0</v>
      </c>
      <c r="H21" s="50">
        <f t="shared" si="3"/>
        <v>0</v>
      </c>
      <c r="I21" s="50">
        <f t="shared" si="3"/>
        <v>0</v>
      </c>
      <c r="J21" s="50">
        <f t="shared" si="3"/>
        <v>0</v>
      </c>
    </row>
    <row r="22" spans="1:10" x14ac:dyDescent="0.25">
      <c r="A22" s="205" t="s">
        <v>63</v>
      </c>
      <c r="B22" s="206"/>
      <c r="C22" s="206"/>
      <c r="D22" s="206"/>
      <c r="E22" s="206"/>
      <c r="F22" s="50">
        <f>F14+F21</f>
        <v>-14550.75</v>
      </c>
      <c r="G22" s="50">
        <f t="shared" ref="G22:J22" si="4">G14+G21</f>
        <v>-19000</v>
      </c>
      <c r="H22" s="50">
        <f t="shared" si="4"/>
        <v>-10000</v>
      </c>
      <c r="I22" s="50">
        <f t="shared" si="4"/>
        <v>0</v>
      </c>
      <c r="J22" s="50">
        <f t="shared" si="4"/>
        <v>0</v>
      </c>
    </row>
    <row r="23" spans="1:10" ht="18" x14ac:dyDescent="0.25">
      <c r="A23" s="17"/>
      <c r="B23" s="18"/>
      <c r="C23" s="18"/>
      <c r="D23" s="18"/>
      <c r="E23" s="18"/>
      <c r="F23" s="57"/>
      <c r="G23" s="57"/>
      <c r="H23" s="58"/>
      <c r="I23" s="58"/>
      <c r="J23" s="58"/>
    </row>
    <row r="24" spans="1:10" ht="15.75" x14ac:dyDescent="0.25">
      <c r="A24" s="207" t="s">
        <v>64</v>
      </c>
      <c r="B24" s="208"/>
      <c r="C24" s="208"/>
      <c r="D24" s="208"/>
      <c r="E24" s="208"/>
      <c r="F24" s="208"/>
      <c r="G24" s="208"/>
      <c r="H24" s="208"/>
      <c r="I24" s="208"/>
      <c r="J24" s="208"/>
    </row>
    <row r="25" spans="1:10" ht="15.75" x14ac:dyDescent="0.25">
      <c r="A25" s="31"/>
      <c r="B25" s="32"/>
      <c r="C25" s="32"/>
      <c r="D25" s="32"/>
      <c r="E25" s="32"/>
      <c r="F25" s="59"/>
      <c r="G25" s="59"/>
      <c r="H25" s="59"/>
      <c r="I25" s="59"/>
      <c r="J25" s="59"/>
    </row>
    <row r="26" spans="1:10" ht="25.5" x14ac:dyDescent="0.25">
      <c r="A26" s="22"/>
      <c r="B26" s="23"/>
      <c r="C26" s="23"/>
      <c r="D26" s="24"/>
      <c r="E26" s="25"/>
      <c r="F26" s="54" t="s">
        <v>34</v>
      </c>
      <c r="G26" s="54" t="s">
        <v>32</v>
      </c>
      <c r="H26" s="54" t="s">
        <v>42</v>
      </c>
      <c r="I26" s="54" t="s">
        <v>43</v>
      </c>
      <c r="J26" s="54" t="s">
        <v>44</v>
      </c>
    </row>
    <row r="27" spans="1:10" ht="15" customHeight="1" x14ac:dyDescent="0.25">
      <c r="A27" s="209" t="s">
        <v>65</v>
      </c>
      <c r="B27" s="210"/>
      <c r="C27" s="210"/>
      <c r="D27" s="210"/>
      <c r="E27" s="211"/>
      <c r="F27" s="60">
        <v>0</v>
      </c>
      <c r="G27" s="60">
        <v>0</v>
      </c>
      <c r="H27" s="60">
        <v>0</v>
      </c>
      <c r="I27" s="60">
        <v>0</v>
      </c>
      <c r="J27" s="61">
        <v>0</v>
      </c>
    </row>
    <row r="28" spans="1:10" ht="15" customHeight="1" x14ac:dyDescent="0.25">
      <c r="A28" s="205" t="s">
        <v>66</v>
      </c>
      <c r="B28" s="206"/>
      <c r="C28" s="206"/>
      <c r="D28" s="206"/>
      <c r="E28" s="206"/>
      <c r="F28" s="62">
        <f>F22+F27</f>
        <v>-14550.75</v>
      </c>
      <c r="G28" s="62">
        <f t="shared" ref="G28:J28" si="5">G22+G27</f>
        <v>-19000</v>
      </c>
      <c r="H28" s="62">
        <f t="shared" si="5"/>
        <v>-10000</v>
      </c>
      <c r="I28" s="62">
        <f t="shared" si="5"/>
        <v>0</v>
      </c>
      <c r="J28" s="63">
        <f t="shared" si="5"/>
        <v>0</v>
      </c>
    </row>
    <row r="29" spans="1:10" ht="45" customHeight="1" x14ac:dyDescent="0.25">
      <c r="A29" s="212" t="s">
        <v>67</v>
      </c>
      <c r="B29" s="213"/>
      <c r="C29" s="213"/>
      <c r="D29" s="213"/>
      <c r="E29" s="214"/>
      <c r="F29" s="62">
        <f>F14+F21+F27-F28</f>
        <v>0</v>
      </c>
      <c r="G29" s="62">
        <v>0</v>
      </c>
      <c r="H29" s="62">
        <f t="shared" ref="H29:J29" si="6">H14+H21+H27-H28</f>
        <v>0</v>
      </c>
      <c r="I29" s="62">
        <f t="shared" si="6"/>
        <v>0</v>
      </c>
      <c r="J29" s="63">
        <f t="shared" si="6"/>
        <v>0</v>
      </c>
    </row>
    <row r="30" spans="1:10" ht="15.75" x14ac:dyDescent="0.25">
      <c r="A30" s="34"/>
      <c r="B30" s="35"/>
      <c r="C30" s="35"/>
      <c r="D30" s="35"/>
      <c r="E30" s="35"/>
      <c r="F30" s="64"/>
      <c r="G30" s="64"/>
      <c r="H30" s="64"/>
      <c r="I30" s="64"/>
      <c r="J30" s="64"/>
    </row>
    <row r="31" spans="1:10" ht="15.75" x14ac:dyDescent="0.25">
      <c r="A31" s="215" t="s">
        <v>61</v>
      </c>
      <c r="B31" s="215"/>
      <c r="C31" s="215"/>
      <c r="D31" s="215"/>
      <c r="E31" s="215"/>
      <c r="F31" s="215"/>
      <c r="G31" s="215"/>
      <c r="H31" s="215"/>
      <c r="I31" s="215"/>
      <c r="J31" s="215"/>
    </row>
    <row r="32" spans="1:10" ht="18" x14ac:dyDescent="0.25">
      <c r="A32" s="36"/>
      <c r="B32" s="37"/>
      <c r="C32" s="37"/>
      <c r="D32" s="37"/>
      <c r="E32" s="37"/>
      <c r="F32" s="65"/>
      <c r="G32" s="65"/>
      <c r="H32" s="66"/>
      <c r="I32" s="66"/>
      <c r="J32" s="66"/>
    </row>
    <row r="33" spans="1:10" ht="25.5" x14ac:dyDescent="0.25">
      <c r="A33" s="38"/>
      <c r="B33" s="39"/>
      <c r="C33" s="39"/>
      <c r="D33" s="40"/>
      <c r="E33" s="41"/>
      <c r="F33" s="67" t="s">
        <v>34</v>
      </c>
      <c r="G33" s="67" t="s">
        <v>32</v>
      </c>
      <c r="H33" s="67" t="s">
        <v>42</v>
      </c>
      <c r="I33" s="67" t="s">
        <v>43</v>
      </c>
      <c r="J33" s="67" t="s">
        <v>44</v>
      </c>
    </row>
    <row r="34" spans="1:10" x14ac:dyDescent="0.25">
      <c r="A34" s="209" t="s">
        <v>65</v>
      </c>
      <c r="B34" s="210"/>
      <c r="C34" s="210"/>
      <c r="D34" s="210"/>
      <c r="E34" s="211"/>
      <c r="F34" s="60">
        <v>0</v>
      </c>
      <c r="G34" s="60">
        <f>F37</f>
        <v>0</v>
      </c>
      <c r="H34" s="60">
        <f>G37</f>
        <v>0</v>
      </c>
      <c r="I34" s="60">
        <f>H37</f>
        <v>0</v>
      </c>
      <c r="J34" s="61">
        <f>I37</f>
        <v>0</v>
      </c>
    </row>
    <row r="35" spans="1:10" ht="28.5" customHeight="1" x14ac:dyDescent="0.25">
      <c r="A35" s="209" t="s">
        <v>68</v>
      </c>
      <c r="B35" s="210"/>
      <c r="C35" s="210"/>
      <c r="D35" s="210"/>
      <c r="E35" s="211"/>
      <c r="F35" s="60">
        <v>0</v>
      </c>
      <c r="G35" s="60">
        <v>0</v>
      </c>
      <c r="H35" s="60">
        <v>0</v>
      </c>
      <c r="I35" s="60">
        <v>0</v>
      </c>
      <c r="J35" s="61">
        <v>0</v>
      </c>
    </row>
    <row r="36" spans="1:10" x14ac:dyDescent="0.25">
      <c r="A36" s="209" t="s">
        <v>69</v>
      </c>
      <c r="B36" s="216"/>
      <c r="C36" s="216"/>
      <c r="D36" s="216"/>
      <c r="E36" s="217"/>
      <c r="F36" s="60">
        <v>0</v>
      </c>
      <c r="G36" s="60">
        <v>0</v>
      </c>
      <c r="H36" s="60">
        <v>0</v>
      </c>
      <c r="I36" s="60">
        <v>0</v>
      </c>
      <c r="J36" s="61">
        <v>0</v>
      </c>
    </row>
    <row r="37" spans="1:10" ht="15" customHeight="1" x14ac:dyDescent="0.25">
      <c r="A37" s="205" t="s">
        <v>66</v>
      </c>
      <c r="B37" s="206"/>
      <c r="C37" s="206"/>
      <c r="D37" s="206"/>
      <c r="E37" s="206"/>
      <c r="F37" s="68">
        <f>F34-F35+F36</f>
        <v>0</v>
      </c>
      <c r="G37" s="68">
        <f t="shared" ref="G37:J37" si="7">G34-G35+G36</f>
        <v>0</v>
      </c>
      <c r="H37" s="68">
        <f t="shared" si="7"/>
        <v>0</v>
      </c>
      <c r="I37" s="68">
        <f t="shared" si="7"/>
        <v>0</v>
      </c>
      <c r="J37" s="69">
        <f t="shared" si="7"/>
        <v>0</v>
      </c>
    </row>
    <row r="38" spans="1:10" ht="17.25" customHeight="1" x14ac:dyDescent="0.25"/>
    <row r="39" spans="1:10" x14ac:dyDescent="0.25">
      <c r="A39" s="203" t="s">
        <v>35</v>
      </c>
      <c r="B39" s="204"/>
      <c r="C39" s="204"/>
      <c r="D39" s="204"/>
      <c r="E39" s="204"/>
      <c r="F39" s="204"/>
      <c r="G39" s="204"/>
      <c r="H39" s="204"/>
      <c r="I39" s="204"/>
      <c r="J39" s="204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4"/>
  <sheetViews>
    <sheetView workbookViewId="0">
      <selection activeCell="A2" sqref="A2"/>
    </sheetView>
  </sheetViews>
  <sheetFormatPr defaultRowHeight="15" x14ac:dyDescent="0.25"/>
  <cols>
    <col min="1" max="1" width="7.42578125" style="83" bestFit="1" customWidth="1"/>
    <col min="2" max="2" width="9.5703125" style="83" customWidth="1"/>
    <col min="3" max="3" width="28.5703125" style="83" customWidth="1"/>
    <col min="4" max="4" width="20.5703125" style="104" customWidth="1"/>
    <col min="5" max="5" width="19.85546875" style="104" customWidth="1"/>
    <col min="6" max="6" width="25.28515625" style="104" customWidth="1"/>
    <col min="7" max="8" width="25.28515625" style="83" customWidth="1"/>
  </cols>
  <sheetData>
    <row r="1" spans="1:9" ht="42" customHeight="1" x14ac:dyDescent="0.25">
      <c r="A1" s="215" t="s">
        <v>204</v>
      </c>
      <c r="B1" s="215"/>
      <c r="C1" s="215"/>
      <c r="D1" s="215"/>
      <c r="E1" s="215"/>
      <c r="F1" s="215"/>
      <c r="G1" s="215"/>
      <c r="H1" s="215"/>
    </row>
    <row r="2" spans="1:9" ht="18" customHeight="1" x14ac:dyDescent="0.25">
      <c r="A2" s="84"/>
      <c r="B2" s="84"/>
      <c r="C2" s="84"/>
      <c r="D2" s="114"/>
      <c r="E2" s="114"/>
      <c r="F2" s="114"/>
      <c r="G2" s="84"/>
      <c r="H2" s="84"/>
    </row>
    <row r="3" spans="1:9" ht="15.75" customHeight="1" x14ac:dyDescent="0.25">
      <c r="A3" s="215" t="s">
        <v>17</v>
      </c>
      <c r="B3" s="215"/>
      <c r="C3" s="215"/>
      <c r="D3" s="215"/>
      <c r="E3" s="215"/>
      <c r="F3" s="215"/>
      <c r="G3" s="225"/>
      <c r="H3" s="225"/>
    </row>
    <row r="4" spans="1:9" ht="18" x14ac:dyDescent="0.25">
      <c r="A4" s="84"/>
      <c r="B4" s="84"/>
      <c r="C4" s="84"/>
      <c r="D4" s="114"/>
      <c r="E4" s="114"/>
      <c r="F4" s="114"/>
      <c r="G4" s="85"/>
      <c r="H4" s="85"/>
    </row>
    <row r="5" spans="1:9" ht="18" customHeight="1" x14ac:dyDescent="0.25">
      <c r="A5" s="215" t="s">
        <v>4</v>
      </c>
      <c r="B5" s="226"/>
      <c r="C5" s="226"/>
      <c r="D5" s="226"/>
      <c r="E5" s="226"/>
      <c r="F5" s="226"/>
      <c r="G5" s="226"/>
      <c r="H5" s="226"/>
    </row>
    <row r="6" spans="1:9" ht="18" x14ac:dyDescent="0.25">
      <c r="A6" s="84"/>
      <c r="B6" s="84"/>
      <c r="C6" s="84"/>
      <c r="D6" s="114"/>
      <c r="E6" s="114"/>
      <c r="F6" s="114"/>
      <c r="G6" s="85"/>
      <c r="H6" s="85"/>
    </row>
    <row r="7" spans="1:9" ht="15.75" customHeight="1" x14ac:dyDescent="0.25">
      <c r="A7" s="215" t="s">
        <v>45</v>
      </c>
      <c r="B7" s="227"/>
      <c r="C7" s="227"/>
      <c r="D7" s="227"/>
      <c r="E7" s="227"/>
      <c r="F7" s="227"/>
      <c r="G7" s="227"/>
      <c r="H7" s="227"/>
    </row>
    <row r="8" spans="1:9" ht="18" x14ac:dyDescent="0.25">
      <c r="A8" s="84"/>
      <c r="B8" s="84"/>
      <c r="C8" s="84"/>
      <c r="D8" s="106"/>
      <c r="E8" s="114"/>
      <c r="F8" s="114"/>
      <c r="G8" s="85"/>
      <c r="H8" s="85"/>
    </row>
    <row r="9" spans="1:9" ht="25.5" x14ac:dyDescent="0.25">
      <c r="A9" s="70" t="s">
        <v>5</v>
      </c>
      <c r="B9" s="71" t="s">
        <v>6</v>
      </c>
      <c r="C9" s="71" t="s">
        <v>3</v>
      </c>
      <c r="D9" s="100" t="s">
        <v>141</v>
      </c>
      <c r="E9" s="110" t="s">
        <v>142</v>
      </c>
      <c r="F9" s="110" t="s">
        <v>29</v>
      </c>
      <c r="G9" s="70" t="s">
        <v>25</v>
      </c>
      <c r="H9" s="70" t="s">
        <v>30</v>
      </c>
      <c r="I9" s="98"/>
    </row>
    <row r="10" spans="1:9" s="42" customFormat="1" ht="17.25" customHeight="1" x14ac:dyDescent="0.25">
      <c r="A10" s="9">
        <v>6</v>
      </c>
      <c r="B10" s="72"/>
      <c r="C10" s="72" t="s">
        <v>7</v>
      </c>
      <c r="D10" s="105">
        <f>D11+D17+D19+D22</f>
        <v>1020087.0700000001</v>
      </c>
      <c r="E10" s="111">
        <f>E11+E17+E19+E22+E25</f>
        <v>1123710</v>
      </c>
      <c r="F10" s="111">
        <f>F11+F17+F19+F22+F25</f>
        <v>1280156</v>
      </c>
      <c r="G10" s="73">
        <f>G11+G17+G19+G22+G25</f>
        <v>1262756</v>
      </c>
      <c r="H10" s="73">
        <f>H11+H17+H19+H22+H25</f>
        <v>1251916</v>
      </c>
      <c r="I10" s="95"/>
    </row>
    <row r="11" spans="1:9" s="42" customFormat="1" ht="30" customHeight="1" x14ac:dyDescent="0.25">
      <c r="A11" s="9"/>
      <c r="B11" s="79">
        <v>63</v>
      </c>
      <c r="C11" s="79" t="s">
        <v>154</v>
      </c>
      <c r="D11" s="103">
        <f>SUM(D12:D16)</f>
        <v>883222.81</v>
      </c>
      <c r="E11" s="112">
        <f>SUM(E12:E16)</f>
        <v>987770</v>
      </c>
      <c r="F11" s="112">
        <f>SUM(F12:F16)</f>
        <v>1133350</v>
      </c>
      <c r="G11" s="80">
        <v>1125950</v>
      </c>
      <c r="H11" s="80">
        <v>1115110</v>
      </c>
      <c r="I11" s="95"/>
    </row>
    <row r="12" spans="1:9" ht="25.5" x14ac:dyDescent="0.25">
      <c r="A12" s="9"/>
      <c r="B12" s="75">
        <v>6361</v>
      </c>
      <c r="C12" s="191" t="s">
        <v>155</v>
      </c>
      <c r="D12" s="101">
        <v>853174.61</v>
      </c>
      <c r="E12" s="109">
        <v>955420</v>
      </c>
      <c r="F12" s="109">
        <v>1083950</v>
      </c>
      <c r="G12" s="77"/>
      <c r="H12" s="77"/>
    </row>
    <row r="13" spans="1:9" ht="25.5" x14ac:dyDescent="0.25">
      <c r="A13" s="9"/>
      <c r="B13" s="75">
        <v>6362</v>
      </c>
      <c r="C13" s="191" t="s">
        <v>156</v>
      </c>
      <c r="D13" s="101">
        <v>4468.8100000000004</v>
      </c>
      <c r="E13" s="109">
        <v>5000</v>
      </c>
      <c r="F13" s="109">
        <v>5000</v>
      </c>
      <c r="G13" s="77"/>
      <c r="H13" s="77"/>
    </row>
    <row r="14" spans="1:9" ht="25.5" x14ac:dyDescent="0.25">
      <c r="A14" s="9"/>
      <c r="B14" s="75">
        <v>6381</v>
      </c>
      <c r="C14" s="191" t="s">
        <v>157</v>
      </c>
      <c r="D14" s="101">
        <v>3678.94</v>
      </c>
      <c r="E14" s="109">
        <v>0</v>
      </c>
      <c r="F14" s="109">
        <v>6000</v>
      </c>
      <c r="G14" s="77"/>
      <c r="H14" s="77"/>
    </row>
    <row r="15" spans="1:9" ht="26.1" customHeight="1" x14ac:dyDescent="0.25">
      <c r="A15" s="9"/>
      <c r="B15" s="75">
        <v>6391</v>
      </c>
      <c r="C15" s="191" t="s">
        <v>185</v>
      </c>
      <c r="D15" s="101">
        <v>251.91</v>
      </c>
      <c r="E15" s="109">
        <v>400</v>
      </c>
      <c r="F15" s="109">
        <v>500</v>
      </c>
      <c r="G15" s="77"/>
      <c r="H15" s="77"/>
    </row>
    <row r="16" spans="1:9" ht="15" customHeight="1" x14ac:dyDescent="0.25">
      <c r="A16" s="9"/>
      <c r="B16" s="75">
        <v>6393</v>
      </c>
      <c r="C16" s="191" t="s">
        <v>158</v>
      </c>
      <c r="D16" s="101">
        <v>21648.54</v>
      </c>
      <c r="E16" s="109">
        <v>26950</v>
      </c>
      <c r="F16" s="109">
        <v>37900</v>
      </c>
      <c r="G16" s="77"/>
      <c r="H16" s="77"/>
    </row>
    <row r="17" spans="1:8" s="42" customFormat="1" ht="29.25" customHeight="1" x14ac:dyDescent="0.25">
      <c r="A17" s="9"/>
      <c r="B17" s="79">
        <v>65</v>
      </c>
      <c r="C17" s="79" t="s">
        <v>159</v>
      </c>
      <c r="D17" s="103">
        <f>SUM(D18)</f>
        <v>35999.54</v>
      </c>
      <c r="E17" s="112">
        <f>SUM(E18)</f>
        <v>26400</v>
      </c>
      <c r="F17" s="112">
        <f>SUM(F18)</f>
        <v>33700</v>
      </c>
      <c r="G17" s="80">
        <v>33700</v>
      </c>
      <c r="H17" s="80">
        <v>33700</v>
      </c>
    </row>
    <row r="18" spans="1:8" s="78" customFormat="1" ht="30" customHeight="1" x14ac:dyDescent="0.25">
      <c r="A18" s="74"/>
      <c r="B18" s="75">
        <v>6526</v>
      </c>
      <c r="C18" s="191" t="s">
        <v>160</v>
      </c>
      <c r="D18" s="101">
        <v>35999.54</v>
      </c>
      <c r="E18" s="109">
        <v>26400</v>
      </c>
      <c r="F18" s="109">
        <v>33700</v>
      </c>
      <c r="G18" s="77"/>
      <c r="H18" s="77"/>
    </row>
    <row r="19" spans="1:8" s="42" customFormat="1" ht="30" customHeight="1" x14ac:dyDescent="0.25">
      <c r="A19" s="9"/>
      <c r="B19" s="79">
        <v>66</v>
      </c>
      <c r="C19" s="79" t="s">
        <v>161</v>
      </c>
      <c r="D19" s="103">
        <f>SUM(D20:D21)</f>
        <v>3782.8599999999997</v>
      </c>
      <c r="E19" s="112">
        <f>SUM(E20:E21)</f>
        <v>4800</v>
      </c>
      <c r="F19" s="112">
        <f>SUM(F20:F21)</f>
        <v>4800</v>
      </c>
      <c r="G19" s="80">
        <v>4800</v>
      </c>
      <c r="H19" s="80">
        <v>4800</v>
      </c>
    </row>
    <row r="20" spans="1:8" s="78" customFormat="1" x14ac:dyDescent="0.25">
      <c r="A20" s="74"/>
      <c r="B20" s="75">
        <v>6615</v>
      </c>
      <c r="C20" s="191" t="s">
        <v>163</v>
      </c>
      <c r="D20" s="101">
        <v>2224.6999999999998</v>
      </c>
      <c r="E20" s="109">
        <v>3000</v>
      </c>
      <c r="F20" s="109">
        <v>3000</v>
      </c>
      <c r="G20" s="77"/>
      <c r="H20" s="77"/>
    </row>
    <row r="21" spans="1:8" x14ac:dyDescent="0.25">
      <c r="A21" s="9"/>
      <c r="B21" s="75">
        <v>6631</v>
      </c>
      <c r="C21" s="191" t="s">
        <v>162</v>
      </c>
      <c r="D21" s="101">
        <v>1558.16</v>
      </c>
      <c r="E21" s="109">
        <v>1800</v>
      </c>
      <c r="F21" s="169">
        <v>1800</v>
      </c>
      <c r="G21" s="43"/>
      <c r="H21" s="43"/>
    </row>
    <row r="22" spans="1:8" s="42" customFormat="1" ht="30" customHeight="1" x14ac:dyDescent="0.25">
      <c r="A22" s="21"/>
      <c r="B22" s="81">
        <v>67</v>
      </c>
      <c r="C22" s="79" t="s">
        <v>164</v>
      </c>
      <c r="D22" s="103">
        <f>SUM(D23:D24)</f>
        <v>97081.86</v>
      </c>
      <c r="E22" s="112">
        <f>SUM(E23:E24)</f>
        <v>85740</v>
      </c>
      <c r="F22" s="112">
        <f>SUM(F23:F24)</f>
        <v>98306</v>
      </c>
      <c r="G22" s="80">
        <v>98306</v>
      </c>
      <c r="H22" s="80">
        <v>98306</v>
      </c>
    </row>
    <row r="23" spans="1:8" s="78" customFormat="1" ht="30" customHeight="1" x14ac:dyDescent="0.25">
      <c r="A23" s="82"/>
      <c r="B23" s="75">
        <v>6711</v>
      </c>
      <c r="C23" s="191" t="s">
        <v>165</v>
      </c>
      <c r="D23" s="101">
        <v>97081.86</v>
      </c>
      <c r="E23" s="109">
        <v>85080</v>
      </c>
      <c r="F23" s="109">
        <v>97640</v>
      </c>
      <c r="G23" s="77"/>
      <c r="H23" s="77"/>
    </row>
    <row r="24" spans="1:8" ht="30" customHeight="1" x14ac:dyDescent="0.25">
      <c r="A24" s="10"/>
      <c r="B24" s="75">
        <v>6712</v>
      </c>
      <c r="C24" s="191" t="s">
        <v>166</v>
      </c>
      <c r="D24" s="101">
        <v>0</v>
      </c>
      <c r="E24" s="109">
        <v>660</v>
      </c>
      <c r="F24" s="109">
        <v>666</v>
      </c>
      <c r="G24" s="77"/>
      <c r="H24" s="77"/>
    </row>
    <row r="25" spans="1:8" ht="30" customHeight="1" x14ac:dyDescent="0.25">
      <c r="A25" s="10"/>
      <c r="B25" s="192">
        <v>92</v>
      </c>
      <c r="C25" s="193" t="s">
        <v>186</v>
      </c>
      <c r="D25" s="108">
        <f>SUM(D26)</f>
        <v>0</v>
      </c>
      <c r="E25" s="108">
        <f>SUM(E26)</f>
        <v>19000</v>
      </c>
      <c r="F25" s="108">
        <f>SUM(F26)</f>
        <v>10000</v>
      </c>
      <c r="G25" s="107">
        <v>0</v>
      </c>
      <c r="H25" s="107">
        <v>0</v>
      </c>
    </row>
    <row r="26" spans="1:8" ht="25.5" x14ac:dyDescent="0.25">
      <c r="A26" s="10"/>
      <c r="B26" s="75">
        <v>922</v>
      </c>
      <c r="C26" s="191" t="s">
        <v>186</v>
      </c>
      <c r="D26" s="109">
        <v>0</v>
      </c>
      <c r="E26" s="109">
        <v>19000</v>
      </c>
      <c r="F26" s="109">
        <v>10000</v>
      </c>
      <c r="G26" s="77"/>
      <c r="H26" s="77"/>
    </row>
    <row r="27" spans="1:8" ht="26.1" customHeight="1" x14ac:dyDescent="0.25"/>
    <row r="28" spans="1:8" ht="18" customHeight="1" x14ac:dyDescent="0.25">
      <c r="A28" s="215" t="s">
        <v>46</v>
      </c>
      <c r="B28" s="227"/>
      <c r="C28" s="227"/>
      <c r="D28" s="227"/>
      <c r="E28" s="227"/>
      <c r="F28" s="227"/>
      <c r="G28" s="227"/>
      <c r="H28" s="227"/>
    </row>
    <row r="29" spans="1:8" ht="18" x14ac:dyDescent="0.25">
      <c r="A29" s="84"/>
      <c r="B29" s="84"/>
      <c r="C29" s="84"/>
      <c r="D29" s="106"/>
      <c r="E29" s="114"/>
      <c r="F29" s="114"/>
      <c r="G29" s="85"/>
      <c r="H29" s="85"/>
    </row>
    <row r="30" spans="1:8" ht="25.5" x14ac:dyDescent="0.25">
      <c r="A30" s="70" t="s">
        <v>5</v>
      </c>
      <c r="B30" s="71" t="s">
        <v>6</v>
      </c>
      <c r="C30" s="71" t="s">
        <v>8</v>
      </c>
      <c r="D30" s="100" t="s">
        <v>141</v>
      </c>
      <c r="E30" s="110" t="s">
        <v>142</v>
      </c>
      <c r="F30" s="110" t="s">
        <v>29</v>
      </c>
      <c r="G30" s="70" t="s">
        <v>25</v>
      </c>
      <c r="H30" s="70" t="s">
        <v>30</v>
      </c>
    </row>
    <row r="31" spans="1:8" ht="15.75" customHeight="1" x14ac:dyDescent="0.25">
      <c r="A31" s="9">
        <v>3</v>
      </c>
      <c r="B31" s="72">
        <v>3</v>
      </c>
      <c r="C31" s="72" t="s">
        <v>9</v>
      </c>
      <c r="D31" s="105">
        <f>D32+D37+D63+D65+D67</f>
        <v>1026909.6399999999</v>
      </c>
      <c r="E31" s="111">
        <f>SUM(E32+E37+E63+E65+E67)</f>
        <v>1112250</v>
      </c>
      <c r="F31" s="111">
        <f>F32+F37+F63+F65+F67</f>
        <v>1269190</v>
      </c>
      <c r="G31" s="73">
        <f>G32+G37+G63+G65+G67</f>
        <v>1253790</v>
      </c>
      <c r="H31" s="73">
        <f>H32+H37+H63+H65+H67</f>
        <v>1242950</v>
      </c>
    </row>
    <row r="32" spans="1:8" x14ac:dyDescent="0.25">
      <c r="A32" s="9"/>
      <c r="B32" s="79">
        <v>31</v>
      </c>
      <c r="C32" s="79" t="s">
        <v>10</v>
      </c>
      <c r="D32" s="103">
        <f>SUM(D33:D36)</f>
        <v>854625.03999999992</v>
      </c>
      <c r="E32" s="112">
        <f>SUM(E33:E36)</f>
        <v>904260</v>
      </c>
      <c r="F32" s="112">
        <f>SUM(F33:F36)</f>
        <v>1065150</v>
      </c>
      <c r="G32" s="80">
        <v>1065050</v>
      </c>
      <c r="H32" s="80">
        <v>1054270</v>
      </c>
    </row>
    <row r="33" spans="1:10" x14ac:dyDescent="0.25">
      <c r="A33" s="82"/>
      <c r="B33" s="75">
        <v>3111</v>
      </c>
      <c r="C33" s="76" t="s">
        <v>71</v>
      </c>
      <c r="D33" s="101">
        <v>707934.97</v>
      </c>
      <c r="E33" s="109">
        <v>753520</v>
      </c>
      <c r="F33" s="109">
        <v>870300</v>
      </c>
      <c r="G33" s="77"/>
      <c r="H33" s="77"/>
    </row>
    <row r="34" spans="1:10" x14ac:dyDescent="0.25">
      <c r="A34" s="10"/>
      <c r="B34" s="75">
        <v>3121</v>
      </c>
      <c r="C34" s="76" t="s">
        <v>72</v>
      </c>
      <c r="D34" s="101">
        <v>29773.98</v>
      </c>
      <c r="E34" s="109">
        <v>26870</v>
      </c>
      <c r="F34" s="109">
        <v>51100</v>
      </c>
      <c r="G34" s="77"/>
      <c r="H34" s="77"/>
      <c r="J34" s="44"/>
    </row>
    <row r="35" spans="1:10" x14ac:dyDescent="0.25">
      <c r="A35" s="10"/>
      <c r="B35" s="75">
        <v>3132</v>
      </c>
      <c r="C35" s="76" t="s">
        <v>167</v>
      </c>
      <c r="D35" s="101">
        <v>116656.72</v>
      </c>
      <c r="E35" s="109">
        <v>123770</v>
      </c>
      <c r="F35" s="109">
        <v>143650</v>
      </c>
      <c r="G35" s="77"/>
      <c r="H35" s="77"/>
      <c r="J35" s="44"/>
    </row>
    <row r="36" spans="1:10" ht="25.5" x14ac:dyDescent="0.25">
      <c r="A36" s="10"/>
      <c r="B36" s="75">
        <v>3133</v>
      </c>
      <c r="C36" s="191" t="s">
        <v>187</v>
      </c>
      <c r="D36" s="101">
        <v>259.37</v>
      </c>
      <c r="E36" s="109">
        <v>100</v>
      </c>
      <c r="F36" s="109">
        <v>100</v>
      </c>
      <c r="G36" s="77"/>
      <c r="H36" s="77"/>
      <c r="J36" s="44"/>
    </row>
    <row r="37" spans="1:10" s="42" customFormat="1" x14ac:dyDescent="0.25">
      <c r="A37" s="21"/>
      <c r="B37" s="81">
        <v>32</v>
      </c>
      <c r="C37" s="81" t="s">
        <v>20</v>
      </c>
      <c r="D37" s="103">
        <f>SUM(D38:D62)</f>
        <v>153157.39000000004</v>
      </c>
      <c r="E37" s="112">
        <f>SUM(E38:E62)</f>
        <v>191790</v>
      </c>
      <c r="F37" s="112">
        <f>SUM(F38:F62)</f>
        <v>189890</v>
      </c>
      <c r="G37" s="80">
        <v>174890</v>
      </c>
      <c r="H37" s="80">
        <v>174830</v>
      </c>
    </row>
    <row r="38" spans="1:10" x14ac:dyDescent="0.25">
      <c r="A38" s="10"/>
      <c r="B38" s="75">
        <v>3211</v>
      </c>
      <c r="C38" s="86" t="s">
        <v>73</v>
      </c>
      <c r="D38" s="101">
        <v>9199.7900000000009</v>
      </c>
      <c r="E38" s="109">
        <v>6140</v>
      </c>
      <c r="F38" s="109">
        <v>5580</v>
      </c>
      <c r="G38" s="77"/>
      <c r="H38" s="77"/>
    </row>
    <row r="39" spans="1:10" s="78" customFormat="1" x14ac:dyDescent="0.25">
      <c r="A39" s="82"/>
      <c r="B39" s="75">
        <v>3212</v>
      </c>
      <c r="C39" s="86" t="s">
        <v>168</v>
      </c>
      <c r="D39" s="101">
        <v>17760.07</v>
      </c>
      <c r="E39" s="109">
        <v>16830</v>
      </c>
      <c r="F39" s="109">
        <v>16870</v>
      </c>
      <c r="G39" s="77"/>
      <c r="H39" s="77"/>
    </row>
    <row r="40" spans="1:10" s="78" customFormat="1" x14ac:dyDescent="0.25">
      <c r="A40" s="82"/>
      <c r="B40" s="75">
        <v>3213</v>
      </c>
      <c r="C40" s="86" t="s">
        <v>169</v>
      </c>
      <c r="D40" s="101">
        <v>278.14999999999998</v>
      </c>
      <c r="E40" s="109">
        <v>3300</v>
      </c>
      <c r="F40" s="109">
        <v>2800</v>
      </c>
      <c r="G40" s="77"/>
      <c r="H40" s="77"/>
    </row>
    <row r="41" spans="1:10" x14ac:dyDescent="0.25">
      <c r="A41" s="10"/>
      <c r="B41" s="75">
        <v>3221</v>
      </c>
      <c r="C41" s="76" t="s">
        <v>170</v>
      </c>
      <c r="D41" s="101">
        <v>5240.01</v>
      </c>
      <c r="E41" s="109">
        <v>5550</v>
      </c>
      <c r="F41" s="109">
        <v>6570</v>
      </c>
      <c r="G41" s="77"/>
      <c r="H41" s="77"/>
    </row>
    <row r="42" spans="1:10" s="78" customFormat="1" ht="15.6" customHeight="1" x14ac:dyDescent="0.25">
      <c r="A42" s="82"/>
      <c r="B42" s="75">
        <v>3222</v>
      </c>
      <c r="C42" s="76" t="s">
        <v>74</v>
      </c>
      <c r="D42" s="101">
        <v>3255.31</v>
      </c>
      <c r="E42" s="109">
        <v>4000</v>
      </c>
      <c r="F42" s="109">
        <v>4000</v>
      </c>
      <c r="G42" s="77"/>
      <c r="H42" s="77"/>
    </row>
    <row r="43" spans="1:10" s="78" customFormat="1" x14ac:dyDescent="0.25">
      <c r="A43" s="82"/>
      <c r="B43" s="75">
        <v>3223</v>
      </c>
      <c r="C43" s="76" t="s">
        <v>75</v>
      </c>
      <c r="D43" s="101">
        <v>23433.47</v>
      </c>
      <c r="E43" s="109">
        <v>18500</v>
      </c>
      <c r="F43" s="109">
        <v>18500</v>
      </c>
      <c r="G43" s="77"/>
      <c r="H43" s="77"/>
    </row>
    <row r="44" spans="1:10" x14ac:dyDescent="0.25">
      <c r="A44" s="10"/>
      <c r="B44" s="75">
        <v>3224</v>
      </c>
      <c r="C44" s="76" t="s">
        <v>171</v>
      </c>
      <c r="D44" s="101">
        <v>1121.04</v>
      </c>
      <c r="E44" s="109">
        <v>1500</v>
      </c>
      <c r="F44" s="109">
        <v>1500</v>
      </c>
      <c r="G44" s="77"/>
      <c r="H44" s="77"/>
    </row>
    <row r="45" spans="1:10" s="87" customFormat="1" x14ac:dyDescent="0.25">
      <c r="A45" s="82"/>
      <c r="B45" s="75">
        <v>3225</v>
      </c>
      <c r="C45" s="76" t="s">
        <v>172</v>
      </c>
      <c r="D45" s="101">
        <v>240.64</v>
      </c>
      <c r="E45" s="109">
        <v>2550</v>
      </c>
      <c r="F45" s="109">
        <v>3100</v>
      </c>
      <c r="G45" s="77"/>
      <c r="H45" s="77"/>
    </row>
    <row r="46" spans="1:10" s="78" customFormat="1" x14ac:dyDescent="0.25">
      <c r="A46" s="82"/>
      <c r="B46" s="75">
        <v>3227</v>
      </c>
      <c r="C46" s="76" t="s">
        <v>173</v>
      </c>
      <c r="D46" s="101">
        <v>0</v>
      </c>
      <c r="E46" s="109">
        <v>900</v>
      </c>
      <c r="F46" s="109">
        <v>800</v>
      </c>
      <c r="G46" s="77"/>
      <c r="H46" s="77"/>
    </row>
    <row r="47" spans="1:10" x14ac:dyDescent="0.25">
      <c r="A47" s="10"/>
      <c r="B47" s="75">
        <v>3231</v>
      </c>
      <c r="C47" s="76" t="s">
        <v>174</v>
      </c>
      <c r="D47" s="101">
        <v>6394.06</v>
      </c>
      <c r="E47" s="109">
        <v>4350</v>
      </c>
      <c r="F47" s="109">
        <v>3450</v>
      </c>
      <c r="G47" s="77"/>
      <c r="H47" s="77"/>
    </row>
    <row r="48" spans="1:10" s="78" customFormat="1" x14ac:dyDescent="0.25">
      <c r="A48" s="82"/>
      <c r="B48" s="75">
        <v>3232</v>
      </c>
      <c r="C48" s="76" t="s">
        <v>175</v>
      </c>
      <c r="D48" s="101">
        <v>5862.27</v>
      </c>
      <c r="E48" s="109">
        <v>2900</v>
      </c>
      <c r="F48" s="109">
        <v>2900</v>
      </c>
      <c r="G48" s="77"/>
      <c r="H48" s="77"/>
    </row>
    <row r="49" spans="1:8" s="78" customFormat="1" x14ac:dyDescent="0.25">
      <c r="A49" s="82"/>
      <c r="B49" s="75">
        <v>3233</v>
      </c>
      <c r="C49" s="76" t="s">
        <v>176</v>
      </c>
      <c r="D49" s="101">
        <v>254.83</v>
      </c>
      <c r="E49" s="109">
        <v>270</v>
      </c>
      <c r="F49" s="109">
        <v>260</v>
      </c>
      <c r="G49" s="77"/>
      <c r="H49" s="77"/>
    </row>
    <row r="50" spans="1:8" s="78" customFormat="1" x14ac:dyDescent="0.25">
      <c r="A50" s="82"/>
      <c r="B50" s="75">
        <v>3234</v>
      </c>
      <c r="C50" s="76" t="s">
        <v>76</v>
      </c>
      <c r="D50" s="101">
        <v>8522.7199999999993</v>
      </c>
      <c r="E50" s="109">
        <v>8000</v>
      </c>
      <c r="F50" s="109">
        <v>8000</v>
      </c>
      <c r="G50" s="77"/>
      <c r="H50" s="77"/>
    </row>
    <row r="51" spans="1:8" s="87" customFormat="1" x14ac:dyDescent="0.25">
      <c r="A51" s="82"/>
      <c r="B51" s="75">
        <v>3235</v>
      </c>
      <c r="C51" s="76" t="s">
        <v>77</v>
      </c>
      <c r="D51" s="101">
        <v>2339.9499999999998</v>
      </c>
      <c r="E51" s="109">
        <v>2000</v>
      </c>
      <c r="F51" s="109">
        <v>2000</v>
      </c>
      <c r="G51" s="77"/>
      <c r="H51" s="77"/>
    </row>
    <row r="52" spans="1:8" s="88" customFormat="1" x14ac:dyDescent="0.25">
      <c r="A52" s="11"/>
      <c r="B52" s="75">
        <v>3236</v>
      </c>
      <c r="C52" s="76" t="s">
        <v>177</v>
      </c>
      <c r="D52" s="101">
        <v>3761.46</v>
      </c>
      <c r="E52" s="109">
        <v>1390</v>
      </c>
      <c r="F52" s="109">
        <v>1100</v>
      </c>
      <c r="G52" s="77"/>
      <c r="H52" s="77"/>
    </row>
    <row r="53" spans="1:8" s="78" customFormat="1" x14ac:dyDescent="0.25">
      <c r="A53" s="82"/>
      <c r="B53" s="75">
        <v>3237</v>
      </c>
      <c r="C53" s="76" t="s">
        <v>78</v>
      </c>
      <c r="D53" s="101">
        <v>1741.25</v>
      </c>
      <c r="E53" s="109">
        <v>2350</v>
      </c>
      <c r="F53" s="109">
        <v>3250</v>
      </c>
      <c r="G53" s="77"/>
      <c r="H53" s="77"/>
    </row>
    <row r="54" spans="1:8" s="78" customFormat="1" x14ac:dyDescent="0.25">
      <c r="A54" s="82"/>
      <c r="B54" s="75">
        <v>3238</v>
      </c>
      <c r="C54" s="76" t="s">
        <v>79</v>
      </c>
      <c r="D54" s="101">
        <v>170.3</v>
      </c>
      <c r="E54" s="109">
        <v>300</v>
      </c>
      <c r="F54" s="109">
        <v>600</v>
      </c>
      <c r="G54" s="77"/>
      <c r="H54" s="77"/>
    </row>
    <row r="55" spans="1:8" s="78" customFormat="1" x14ac:dyDescent="0.25">
      <c r="A55" s="82"/>
      <c r="B55" s="75">
        <v>3239</v>
      </c>
      <c r="C55" s="76" t="s">
        <v>80</v>
      </c>
      <c r="D55" s="101">
        <v>1063.8699999999999</v>
      </c>
      <c r="E55" s="109">
        <v>1250</v>
      </c>
      <c r="F55" s="109">
        <v>1350</v>
      </c>
      <c r="G55" s="77"/>
      <c r="H55" s="77"/>
    </row>
    <row r="56" spans="1:8" s="78" customFormat="1" x14ac:dyDescent="0.25">
      <c r="A56" s="82"/>
      <c r="B56" s="75">
        <v>3241</v>
      </c>
      <c r="C56" s="76" t="s">
        <v>178</v>
      </c>
      <c r="D56" s="101">
        <v>2972.99</v>
      </c>
      <c r="E56" s="109">
        <v>2500</v>
      </c>
      <c r="F56" s="109">
        <v>1000</v>
      </c>
      <c r="G56" s="77"/>
      <c r="H56" s="77"/>
    </row>
    <row r="57" spans="1:8" s="88" customFormat="1" x14ac:dyDescent="0.25">
      <c r="A57" s="82"/>
      <c r="B57" s="75">
        <v>3292</v>
      </c>
      <c r="C57" s="76" t="s">
        <v>81</v>
      </c>
      <c r="D57" s="101">
        <v>1921.41</v>
      </c>
      <c r="E57" s="109">
        <v>1650</v>
      </c>
      <c r="F57" s="109">
        <v>1350</v>
      </c>
      <c r="G57" s="77"/>
      <c r="H57" s="77"/>
    </row>
    <row r="58" spans="1:8" s="78" customFormat="1" x14ac:dyDescent="0.25">
      <c r="A58" s="82"/>
      <c r="B58" s="75">
        <v>3293</v>
      </c>
      <c r="C58" s="76" t="s">
        <v>82</v>
      </c>
      <c r="D58" s="101">
        <v>1273.82</v>
      </c>
      <c r="E58" s="109">
        <v>1250</v>
      </c>
      <c r="F58" s="109">
        <v>850</v>
      </c>
      <c r="G58" s="77"/>
      <c r="H58" s="77"/>
    </row>
    <row r="59" spans="1:8" s="78" customFormat="1" x14ac:dyDescent="0.25">
      <c r="A59" s="82"/>
      <c r="B59" s="75">
        <v>3294</v>
      </c>
      <c r="C59" s="76" t="s">
        <v>83</v>
      </c>
      <c r="D59" s="101">
        <v>159.27000000000001</v>
      </c>
      <c r="E59" s="109">
        <v>160</v>
      </c>
      <c r="F59" s="109">
        <v>160</v>
      </c>
      <c r="G59" s="77"/>
      <c r="H59" s="77"/>
    </row>
    <row r="60" spans="1:8" s="88" customFormat="1" x14ac:dyDescent="0.25">
      <c r="A60" s="11"/>
      <c r="B60" s="75">
        <v>3295</v>
      </c>
      <c r="C60" s="76" t="s">
        <v>84</v>
      </c>
      <c r="D60" s="101">
        <v>4766.08</v>
      </c>
      <c r="E60" s="109">
        <v>4850</v>
      </c>
      <c r="F60" s="109">
        <v>5200</v>
      </c>
      <c r="G60" s="77"/>
      <c r="H60" s="77"/>
    </row>
    <row r="61" spans="1:8" x14ac:dyDescent="0.25">
      <c r="A61" s="82"/>
      <c r="B61" s="75">
        <v>3296</v>
      </c>
      <c r="C61" s="76" t="s">
        <v>85</v>
      </c>
      <c r="D61" s="101">
        <v>7148.71</v>
      </c>
      <c r="E61" s="109">
        <v>3000</v>
      </c>
      <c r="F61" s="109">
        <v>1000</v>
      </c>
      <c r="G61" s="77"/>
      <c r="H61" s="77"/>
    </row>
    <row r="62" spans="1:8" s="88" customFormat="1" x14ac:dyDescent="0.25">
      <c r="A62" s="11"/>
      <c r="B62" s="75">
        <v>3299</v>
      </c>
      <c r="C62" s="76" t="s">
        <v>179</v>
      </c>
      <c r="D62" s="101">
        <v>44275.92</v>
      </c>
      <c r="E62" s="109">
        <v>96300</v>
      </c>
      <c r="F62" s="109">
        <v>97700</v>
      </c>
      <c r="G62" s="77"/>
      <c r="H62" s="77"/>
    </row>
    <row r="63" spans="1:8" x14ac:dyDescent="0.25">
      <c r="A63" s="10"/>
      <c r="B63" s="81">
        <v>34</v>
      </c>
      <c r="C63" s="81" t="s">
        <v>86</v>
      </c>
      <c r="D63" s="103">
        <f>D64</f>
        <v>6264.24</v>
      </c>
      <c r="E63" s="112">
        <f>E64</f>
        <v>3000</v>
      </c>
      <c r="F63" s="112">
        <f>F64</f>
        <v>300</v>
      </c>
      <c r="G63" s="80">
        <f>SUM(G64)</f>
        <v>0</v>
      </c>
      <c r="H63" s="80">
        <f>SUM(H64)</f>
        <v>0</v>
      </c>
    </row>
    <row r="64" spans="1:8" x14ac:dyDescent="0.25">
      <c r="A64" s="90"/>
      <c r="B64" s="75">
        <v>3433</v>
      </c>
      <c r="C64" s="76" t="s">
        <v>87</v>
      </c>
      <c r="D64" s="101">
        <v>6264.24</v>
      </c>
      <c r="E64" s="109">
        <v>3000</v>
      </c>
      <c r="F64" s="109">
        <v>300</v>
      </c>
      <c r="G64" s="77"/>
      <c r="H64" s="77"/>
    </row>
    <row r="65" spans="1:8" x14ac:dyDescent="0.25">
      <c r="A65" s="10"/>
      <c r="B65" s="81">
        <v>37</v>
      </c>
      <c r="C65" s="81" t="s">
        <v>180</v>
      </c>
      <c r="D65" s="103">
        <f>D66</f>
        <v>12862.97</v>
      </c>
      <c r="E65" s="112">
        <f>E66</f>
        <v>13200</v>
      </c>
      <c r="F65" s="112">
        <f>F66</f>
        <v>13200</v>
      </c>
      <c r="G65" s="80">
        <v>13200</v>
      </c>
      <c r="H65" s="80">
        <v>13200</v>
      </c>
    </row>
    <row r="66" spans="1:8" x14ac:dyDescent="0.25">
      <c r="A66" s="90"/>
      <c r="B66" s="75">
        <v>3722</v>
      </c>
      <c r="C66" s="76" t="s">
        <v>181</v>
      </c>
      <c r="D66" s="101">
        <v>12862.97</v>
      </c>
      <c r="E66" s="109">
        <v>13200</v>
      </c>
      <c r="F66" s="109">
        <v>13200</v>
      </c>
      <c r="G66" s="77"/>
      <c r="H66" s="77"/>
    </row>
    <row r="67" spans="1:8" x14ac:dyDescent="0.25">
      <c r="A67" s="10"/>
      <c r="B67" s="81">
        <v>38</v>
      </c>
      <c r="C67" s="81" t="s">
        <v>145</v>
      </c>
      <c r="D67" s="103">
        <f>SUM(D68)</f>
        <v>0</v>
      </c>
      <c r="E67" s="112">
        <f>SUM(E68)</f>
        <v>0</v>
      </c>
      <c r="F67" s="112">
        <f>SUM(F68)</f>
        <v>650</v>
      </c>
      <c r="G67" s="80">
        <v>650</v>
      </c>
      <c r="H67" s="80">
        <v>650</v>
      </c>
    </row>
    <row r="68" spans="1:8" x14ac:dyDescent="0.25">
      <c r="A68" s="90"/>
      <c r="B68" s="75">
        <v>3812</v>
      </c>
      <c r="C68" s="76" t="s">
        <v>146</v>
      </c>
      <c r="D68" s="101">
        <v>0</v>
      </c>
      <c r="E68" s="109">
        <v>0</v>
      </c>
      <c r="F68" s="109">
        <v>650</v>
      </c>
      <c r="G68" s="77"/>
      <c r="H68" s="77"/>
    </row>
    <row r="69" spans="1:8" x14ac:dyDescent="0.25">
      <c r="A69" s="10"/>
      <c r="B69" s="10"/>
      <c r="C69" s="11"/>
      <c r="D69" s="102"/>
      <c r="E69" s="113"/>
      <c r="F69" s="113"/>
      <c r="G69" s="43"/>
      <c r="H69" s="43"/>
    </row>
    <row r="70" spans="1:8" s="42" customFormat="1" ht="25.5" x14ac:dyDescent="0.25">
      <c r="A70" s="12">
        <v>4</v>
      </c>
      <c r="B70" s="91">
        <v>4</v>
      </c>
      <c r="C70" s="92" t="s">
        <v>11</v>
      </c>
      <c r="D70" s="105">
        <f>SUM(D71)</f>
        <v>7728.2000000000007</v>
      </c>
      <c r="E70" s="111">
        <f>E71</f>
        <v>11460</v>
      </c>
      <c r="F70" s="111">
        <f>F71</f>
        <v>10966</v>
      </c>
      <c r="G70" s="73">
        <f>G71</f>
        <v>8966</v>
      </c>
      <c r="H70" s="73">
        <f>H71</f>
        <v>8966</v>
      </c>
    </row>
    <row r="71" spans="1:8" s="95" customFormat="1" ht="25.5" x14ac:dyDescent="0.25">
      <c r="A71" s="9"/>
      <c r="B71" s="79">
        <v>42</v>
      </c>
      <c r="C71" s="93" t="s">
        <v>182</v>
      </c>
      <c r="D71" s="103">
        <f>SUM(D72:D75)</f>
        <v>7728.2000000000007</v>
      </c>
      <c r="E71" s="112">
        <f>SUM(E72:E75)</f>
        <v>11460</v>
      </c>
      <c r="F71" s="112">
        <f>SUM(F72:F75)</f>
        <v>10966</v>
      </c>
      <c r="G71" s="80">
        <v>8966</v>
      </c>
      <c r="H71" s="94">
        <v>8966</v>
      </c>
    </row>
    <row r="72" spans="1:8" s="97" customFormat="1" x14ac:dyDescent="0.25">
      <c r="A72" s="74"/>
      <c r="B72" s="75">
        <v>4221</v>
      </c>
      <c r="C72" s="76" t="s">
        <v>88</v>
      </c>
      <c r="D72" s="101">
        <v>968.05</v>
      </c>
      <c r="E72" s="109">
        <v>5150</v>
      </c>
      <c r="F72" s="109">
        <v>4650</v>
      </c>
      <c r="G72" s="77"/>
      <c r="H72" s="96"/>
    </row>
    <row r="73" spans="1:8" s="78" customFormat="1" x14ac:dyDescent="0.25">
      <c r="A73" s="74"/>
      <c r="B73" s="75">
        <v>4223</v>
      </c>
      <c r="C73" s="76" t="s">
        <v>89</v>
      </c>
      <c r="D73" s="101">
        <v>1313.96</v>
      </c>
      <c r="E73" s="109">
        <v>650</v>
      </c>
      <c r="F73" s="109">
        <v>650</v>
      </c>
      <c r="G73" s="77"/>
      <c r="H73" s="96"/>
    </row>
    <row r="74" spans="1:8" x14ac:dyDescent="0.25">
      <c r="A74" s="13"/>
      <c r="B74" s="75">
        <v>4225</v>
      </c>
      <c r="C74" s="76" t="s">
        <v>90</v>
      </c>
      <c r="D74" s="101">
        <v>318.39999999999998</v>
      </c>
      <c r="E74" s="109">
        <v>500</v>
      </c>
      <c r="F74" s="109">
        <v>500</v>
      </c>
      <c r="G74" s="77"/>
      <c r="H74" s="96"/>
    </row>
    <row r="75" spans="1:8" s="78" customFormat="1" x14ac:dyDescent="0.25">
      <c r="A75" s="74"/>
      <c r="B75" s="75">
        <v>4241</v>
      </c>
      <c r="C75" s="76" t="s">
        <v>183</v>
      </c>
      <c r="D75" s="101">
        <v>5127.79</v>
      </c>
      <c r="E75" s="109">
        <v>5160</v>
      </c>
      <c r="F75" s="109">
        <v>5166</v>
      </c>
      <c r="G75" s="77"/>
      <c r="H75" s="96"/>
    </row>
    <row r="76" spans="1:8" ht="15.75" thickBot="1" x14ac:dyDescent="0.3"/>
    <row r="77" spans="1:8" ht="15.75" thickBot="1" x14ac:dyDescent="0.3">
      <c r="B77" s="194" t="s">
        <v>184</v>
      </c>
      <c r="C77" s="99" t="s">
        <v>91</v>
      </c>
      <c r="D77" s="195">
        <f>D31+D70</f>
        <v>1034637.8399999999</v>
      </c>
      <c r="E77" s="195">
        <f>E31+E70</f>
        <v>1123710</v>
      </c>
      <c r="F77" s="195">
        <f>F70+F31</f>
        <v>1280156</v>
      </c>
      <c r="G77" s="196">
        <f>G31+G70</f>
        <v>1262756</v>
      </c>
      <c r="H77" s="197">
        <f>H31+H70</f>
        <v>1251916</v>
      </c>
    </row>
    <row r="81" spans="4:6" x14ac:dyDescent="0.25">
      <c r="D81" s="83"/>
      <c r="E81" s="83"/>
      <c r="F81" s="83"/>
    </row>
    <row r="82" spans="4:6" x14ac:dyDescent="0.25">
      <c r="D82" s="83"/>
      <c r="E82" s="83"/>
      <c r="F82" s="83"/>
    </row>
    <row r="83" spans="4:6" x14ac:dyDescent="0.25">
      <c r="D83" s="83"/>
      <c r="E83" s="83"/>
      <c r="F83" s="83"/>
    </row>
    <row r="84" spans="4:6" x14ac:dyDescent="0.25">
      <c r="D84" s="83"/>
      <c r="E84" s="83"/>
      <c r="F84" s="83"/>
    </row>
    <row r="85" spans="4:6" x14ac:dyDescent="0.25">
      <c r="D85" s="83"/>
      <c r="E85" s="83"/>
      <c r="F85" s="83"/>
    </row>
    <row r="86" spans="4:6" x14ac:dyDescent="0.25">
      <c r="D86" s="83"/>
      <c r="E86" s="83"/>
      <c r="F86" s="83"/>
    </row>
    <row r="87" spans="4:6" x14ac:dyDescent="0.25">
      <c r="D87" s="83"/>
      <c r="E87" s="83"/>
      <c r="F87" s="83"/>
    </row>
    <row r="88" spans="4:6" x14ac:dyDescent="0.25">
      <c r="D88" s="83"/>
      <c r="E88" s="83"/>
      <c r="F88" s="83"/>
    </row>
    <row r="89" spans="4:6" x14ac:dyDescent="0.25">
      <c r="D89" s="83"/>
      <c r="E89" s="83"/>
      <c r="F89" s="83"/>
    </row>
    <row r="90" spans="4:6" x14ac:dyDescent="0.25">
      <c r="D90" s="83"/>
      <c r="E90" s="83"/>
      <c r="F90" s="83"/>
    </row>
    <row r="91" spans="4:6" x14ac:dyDescent="0.25">
      <c r="D91" s="83"/>
      <c r="E91" s="83"/>
      <c r="F91" s="83"/>
    </row>
    <row r="92" spans="4:6" x14ac:dyDescent="0.25">
      <c r="D92" s="83"/>
      <c r="E92" s="83"/>
      <c r="F92" s="83"/>
    </row>
    <row r="93" spans="4:6" x14ac:dyDescent="0.25">
      <c r="D93" s="83"/>
      <c r="E93" s="83"/>
      <c r="F93" s="83"/>
    </row>
    <row r="94" spans="4:6" x14ac:dyDescent="0.25">
      <c r="D94" s="83"/>
      <c r="E94" s="83"/>
      <c r="F94" s="83"/>
    </row>
    <row r="95" spans="4:6" x14ac:dyDescent="0.25">
      <c r="D95" s="83"/>
      <c r="E95" s="83"/>
      <c r="F95" s="83"/>
    </row>
    <row r="96" spans="4:6" x14ac:dyDescent="0.25">
      <c r="D96" s="83"/>
      <c r="E96" s="83"/>
      <c r="F96" s="83"/>
    </row>
    <row r="97" spans="4:6" x14ac:dyDescent="0.25">
      <c r="D97" s="83"/>
      <c r="E97" s="83"/>
      <c r="F97" s="83"/>
    </row>
    <row r="98" spans="4:6" x14ac:dyDescent="0.25">
      <c r="D98" s="83"/>
      <c r="E98" s="83"/>
      <c r="F98" s="83"/>
    </row>
    <row r="99" spans="4:6" x14ac:dyDescent="0.25">
      <c r="D99" s="83"/>
      <c r="E99" s="83"/>
      <c r="F99" s="83"/>
    </row>
    <row r="100" spans="4:6" x14ac:dyDescent="0.25">
      <c r="D100" s="83"/>
      <c r="E100" s="83"/>
      <c r="F100" s="83"/>
    </row>
    <row r="101" spans="4:6" x14ac:dyDescent="0.25">
      <c r="D101" s="83"/>
      <c r="E101" s="83"/>
      <c r="F101" s="83"/>
    </row>
    <row r="102" spans="4:6" x14ac:dyDescent="0.25">
      <c r="D102" s="83"/>
      <c r="E102" s="83"/>
      <c r="F102" s="83"/>
    </row>
    <row r="103" spans="4:6" x14ac:dyDescent="0.25">
      <c r="D103" s="83"/>
      <c r="E103" s="83"/>
      <c r="F103" s="83"/>
    </row>
    <row r="104" spans="4:6" x14ac:dyDescent="0.25">
      <c r="D104" s="83"/>
      <c r="E104" s="83"/>
      <c r="F104" s="83"/>
    </row>
    <row r="105" spans="4:6" x14ac:dyDescent="0.25">
      <c r="D105" s="83"/>
      <c r="E105" s="83"/>
      <c r="F105" s="83"/>
    </row>
    <row r="106" spans="4:6" x14ac:dyDescent="0.25">
      <c r="D106" s="83"/>
      <c r="E106" s="83"/>
      <c r="F106" s="83"/>
    </row>
    <row r="107" spans="4:6" x14ac:dyDescent="0.25">
      <c r="D107" s="83"/>
      <c r="E107" s="83"/>
      <c r="F107" s="83"/>
    </row>
    <row r="108" spans="4:6" x14ac:dyDescent="0.25">
      <c r="D108" s="83"/>
      <c r="E108" s="83"/>
      <c r="F108" s="83"/>
    </row>
    <row r="109" spans="4:6" x14ac:dyDescent="0.25">
      <c r="D109" s="83"/>
      <c r="E109" s="83"/>
      <c r="F109" s="83"/>
    </row>
    <row r="110" spans="4:6" x14ac:dyDescent="0.25">
      <c r="D110" s="83"/>
      <c r="E110" s="83"/>
      <c r="F110" s="83"/>
    </row>
    <row r="111" spans="4:6" x14ac:dyDescent="0.25">
      <c r="D111" s="83"/>
      <c r="E111" s="83"/>
      <c r="F111" s="83"/>
    </row>
    <row r="112" spans="4:6" x14ac:dyDescent="0.25">
      <c r="D112" s="83"/>
      <c r="E112" s="83"/>
      <c r="F112" s="83"/>
    </row>
    <row r="113" spans="4:6" x14ac:dyDescent="0.25">
      <c r="D113" s="83"/>
      <c r="E113" s="83"/>
      <c r="F113" s="83"/>
    </row>
    <row r="114" spans="4:6" x14ac:dyDescent="0.25">
      <c r="D114" s="83"/>
      <c r="E114" s="83"/>
      <c r="F114" s="83"/>
    </row>
    <row r="115" spans="4:6" x14ac:dyDescent="0.25">
      <c r="D115" s="83"/>
      <c r="E115" s="83"/>
      <c r="F115" s="83"/>
    </row>
    <row r="116" spans="4:6" x14ac:dyDescent="0.25">
      <c r="D116" s="83"/>
      <c r="E116" s="83"/>
      <c r="F116" s="83"/>
    </row>
    <row r="117" spans="4:6" x14ac:dyDescent="0.25">
      <c r="D117" s="83"/>
      <c r="E117" s="83"/>
      <c r="F117" s="83"/>
    </row>
    <row r="118" spans="4:6" x14ac:dyDescent="0.25">
      <c r="D118" s="83"/>
      <c r="E118" s="83"/>
      <c r="F118" s="83"/>
    </row>
    <row r="119" spans="4:6" x14ac:dyDescent="0.25">
      <c r="D119" s="83"/>
      <c r="E119" s="83"/>
      <c r="F119" s="83"/>
    </row>
    <row r="120" spans="4:6" x14ac:dyDescent="0.25">
      <c r="D120" s="83"/>
      <c r="E120" s="83"/>
      <c r="F120" s="83"/>
    </row>
    <row r="121" spans="4:6" x14ac:dyDescent="0.25">
      <c r="D121" s="83"/>
      <c r="E121" s="83"/>
      <c r="F121" s="83"/>
    </row>
    <row r="122" spans="4:6" x14ac:dyDescent="0.25">
      <c r="D122" s="83"/>
      <c r="E122" s="83"/>
      <c r="F122" s="83"/>
    </row>
    <row r="123" spans="4:6" x14ac:dyDescent="0.25">
      <c r="D123" s="83"/>
      <c r="E123" s="83"/>
      <c r="F123" s="83"/>
    </row>
    <row r="124" spans="4:6" x14ac:dyDescent="0.25">
      <c r="D124" s="83"/>
      <c r="E124" s="83"/>
      <c r="F124" s="83"/>
    </row>
    <row r="125" spans="4:6" x14ac:dyDescent="0.25">
      <c r="D125" s="83"/>
      <c r="E125" s="83"/>
      <c r="F125" s="83"/>
    </row>
    <row r="126" spans="4:6" x14ac:dyDescent="0.25">
      <c r="D126" s="83"/>
      <c r="E126" s="83"/>
      <c r="F126" s="83"/>
    </row>
    <row r="127" spans="4:6" x14ac:dyDescent="0.25">
      <c r="D127" s="83"/>
      <c r="E127" s="83"/>
      <c r="F127" s="83"/>
    </row>
    <row r="128" spans="4:6" x14ac:dyDescent="0.25">
      <c r="D128" s="83"/>
      <c r="E128" s="83"/>
      <c r="F128" s="83"/>
    </row>
    <row r="129" spans="4:6" x14ac:dyDescent="0.25">
      <c r="D129" s="83"/>
      <c r="E129" s="83"/>
      <c r="F129" s="83"/>
    </row>
    <row r="130" spans="4:6" x14ac:dyDescent="0.25">
      <c r="D130" s="83"/>
      <c r="E130" s="83"/>
      <c r="F130" s="83"/>
    </row>
    <row r="131" spans="4:6" x14ac:dyDescent="0.25">
      <c r="D131" s="83"/>
      <c r="E131" s="83"/>
      <c r="F131" s="83"/>
    </row>
    <row r="132" spans="4:6" x14ac:dyDescent="0.25">
      <c r="D132" s="83"/>
      <c r="E132" s="83"/>
      <c r="F132" s="83"/>
    </row>
    <row r="133" spans="4:6" x14ac:dyDescent="0.25">
      <c r="D133" s="83"/>
      <c r="E133" s="83"/>
      <c r="F133" s="83"/>
    </row>
    <row r="134" spans="4:6" x14ac:dyDescent="0.25">
      <c r="D134" s="83"/>
      <c r="E134" s="83"/>
      <c r="F134" s="83"/>
    </row>
    <row r="135" spans="4:6" x14ac:dyDescent="0.25">
      <c r="D135" s="83"/>
      <c r="E135" s="83"/>
      <c r="F135" s="83"/>
    </row>
    <row r="136" spans="4:6" x14ac:dyDescent="0.25">
      <c r="D136" s="83"/>
      <c r="E136" s="83"/>
      <c r="F136" s="83"/>
    </row>
    <row r="137" spans="4:6" x14ac:dyDescent="0.25">
      <c r="D137" s="83"/>
      <c r="E137" s="83"/>
      <c r="F137" s="83"/>
    </row>
    <row r="138" spans="4:6" x14ac:dyDescent="0.25">
      <c r="D138" s="83"/>
      <c r="E138" s="83"/>
      <c r="F138" s="83"/>
    </row>
    <row r="139" spans="4:6" x14ac:dyDescent="0.25">
      <c r="D139" s="83"/>
      <c r="E139" s="83"/>
      <c r="F139" s="83"/>
    </row>
    <row r="140" spans="4:6" x14ac:dyDescent="0.25">
      <c r="D140" s="83"/>
      <c r="E140" s="83"/>
      <c r="F140" s="83"/>
    </row>
    <row r="141" spans="4:6" x14ac:dyDescent="0.25">
      <c r="D141" s="83"/>
      <c r="E141" s="83"/>
      <c r="F141" s="83"/>
    </row>
    <row r="142" spans="4:6" x14ac:dyDescent="0.25">
      <c r="D142" s="83"/>
      <c r="E142" s="83"/>
      <c r="F142" s="83"/>
    </row>
    <row r="143" spans="4:6" x14ac:dyDescent="0.25">
      <c r="D143" s="83"/>
      <c r="E143" s="83"/>
      <c r="F143" s="83"/>
    </row>
    <row r="144" spans="4:6" x14ac:dyDescent="0.25">
      <c r="D144" s="83"/>
      <c r="E144" s="83"/>
      <c r="F144" s="83"/>
    </row>
    <row r="145" spans="4:6" x14ac:dyDescent="0.25">
      <c r="D145" s="83"/>
      <c r="E145" s="83"/>
      <c r="F145" s="83"/>
    </row>
    <row r="146" spans="4:6" x14ac:dyDescent="0.25">
      <c r="D146" s="83"/>
      <c r="E146" s="83"/>
      <c r="F146" s="83"/>
    </row>
    <row r="147" spans="4:6" x14ac:dyDescent="0.25">
      <c r="D147" s="83"/>
      <c r="E147" s="83"/>
      <c r="F147" s="83"/>
    </row>
    <row r="148" spans="4:6" x14ac:dyDescent="0.25">
      <c r="D148" s="83"/>
      <c r="E148" s="83"/>
      <c r="F148" s="83"/>
    </row>
    <row r="149" spans="4:6" x14ac:dyDescent="0.25">
      <c r="D149" s="83"/>
      <c r="E149" s="83"/>
      <c r="F149" s="83"/>
    </row>
    <row r="150" spans="4:6" x14ac:dyDescent="0.25">
      <c r="D150" s="83"/>
      <c r="E150" s="83"/>
      <c r="F150" s="83"/>
    </row>
    <row r="151" spans="4:6" x14ac:dyDescent="0.25">
      <c r="D151" s="83"/>
      <c r="E151" s="83"/>
      <c r="F151" s="83"/>
    </row>
    <row r="152" spans="4:6" x14ac:dyDescent="0.25">
      <c r="D152" s="83"/>
      <c r="E152" s="83"/>
      <c r="F152" s="83"/>
    </row>
    <row r="153" spans="4:6" x14ac:dyDescent="0.25">
      <c r="D153" s="83"/>
      <c r="E153" s="83"/>
      <c r="F153" s="83"/>
    </row>
    <row r="154" spans="4:6" x14ac:dyDescent="0.25">
      <c r="D154" s="83"/>
      <c r="E154" s="83"/>
      <c r="F154" s="83"/>
    </row>
    <row r="155" spans="4:6" x14ac:dyDescent="0.25">
      <c r="D155" s="83"/>
      <c r="E155" s="83"/>
      <c r="F155" s="83"/>
    </row>
    <row r="156" spans="4:6" x14ac:dyDescent="0.25">
      <c r="D156" s="83"/>
      <c r="E156" s="83"/>
      <c r="F156" s="83"/>
    </row>
    <row r="157" spans="4:6" x14ac:dyDescent="0.25">
      <c r="D157" s="83"/>
      <c r="E157" s="83"/>
      <c r="F157" s="83"/>
    </row>
    <row r="158" spans="4:6" x14ac:dyDescent="0.25">
      <c r="D158" s="83"/>
      <c r="E158" s="83"/>
      <c r="F158" s="83"/>
    </row>
    <row r="159" spans="4:6" x14ac:dyDescent="0.25">
      <c r="D159" s="83"/>
      <c r="E159" s="83"/>
      <c r="F159" s="83"/>
    </row>
    <row r="160" spans="4:6" x14ac:dyDescent="0.25">
      <c r="D160" s="83"/>
      <c r="E160" s="83"/>
      <c r="F160" s="83"/>
    </row>
    <row r="161" spans="4:6" x14ac:dyDescent="0.25">
      <c r="D161" s="83"/>
      <c r="E161" s="83"/>
      <c r="F161" s="83"/>
    </row>
    <row r="162" spans="4:6" x14ac:dyDescent="0.25">
      <c r="D162" s="83"/>
      <c r="E162" s="83"/>
      <c r="F162" s="83"/>
    </row>
    <row r="163" spans="4:6" x14ac:dyDescent="0.25">
      <c r="D163" s="83"/>
      <c r="E163" s="83"/>
      <c r="F163" s="83"/>
    </row>
    <row r="164" spans="4:6" x14ac:dyDescent="0.25">
      <c r="D164" s="83"/>
      <c r="E164" s="83"/>
      <c r="F164" s="83"/>
    </row>
    <row r="165" spans="4:6" x14ac:dyDescent="0.25">
      <c r="D165" s="83"/>
      <c r="E165" s="83"/>
      <c r="F165" s="83"/>
    </row>
    <row r="166" spans="4:6" x14ac:dyDescent="0.25">
      <c r="D166" s="83"/>
      <c r="E166" s="83"/>
      <c r="F166" s="83"/>
    </row>
    <row r="167" spans="4:6" x14ac:dyDescent="0.25">
      <c r="D167" s="83"/>
      <c r="E167" s="83"/>
      <c r="F167" s="83"/>
    </row>
    <row r="168" spans="4:6" x14ac:dyDescent="0.25">
      <c r="D168" s="83"/>
      <c r="E168" s="83"/>
      <c r="F168" s="83"/>
    </row>
    <row r="169" spans="4:6" x14ac:dyDescent="0.25">
      <c r="D169" s="83"/>
      <c r="E169" s="83"/>
      <c r="F169" s="83"/>
    </row>
    <row r="170" spans="4:6" x14ac:dyDescent="0.25">
      <c r="D170" s="83"/>
      <c r="E170" s="83"/>
      <c r="F170" s="83"/>
    </row>
    <row r="171" spans="4:6" x14ac:dyDescent="0.25">
      <c r="D171" s="83"/>
      <c r="E171" s="83"/>
      <c r="F171" s="83"/>
    </row>
    <row r="172" spans="4:6" x14ac:dyDescent="0.25">
      <c r="D172" s="83"/>
      <c r="E172" s="83"/>
      <c r="F172" s="83"/>
    </row>
    <row r="173" spans="4:6" x14ac:dyDescent="0.25">
      <c r="D173" s="83"/>
      <c r="E173" s="83"/>
      <c r="F173" s="83"/>
    </row>
    <row r="174" spans="4:6" x14ac:dyDescent="0.25">
      <c r="D174" s="83"/>
      <c r="E174" s="83"/>
      <c r="F174" s="83"/>
    </row>
    <row r="175" spans="4:6" ht="18" customHeight="1" x14ac:dyDescent="0.25">
      <c r="D175" s="83"/>
      <c r="E175" s="83"/>
      <c r="F175" s="83"/>
    </row>
    <row r="176" spans="4:6" ht="18" customHeight="1" x14ac:dyDescent="0.25">
      <c r="D176" s="83"/>
      <c r="E176" s="83"/>
      <c r="F176" s="83"/>
    </row>
    <row r="177" spans="4:6" x14ac:dyDescent="0.25">
      <c r="D177" s="83"/>
      <c r="E177" s="83"/>
      <c r="F177" s="83"/>
    </row>
    <row r="178" spans="4:6" x14ac:dyDescent="0.25">
      <c r="D178" s="83"/>
      <c r="E178" s="83"/>
      <c r="F178" s="83"/>
    </row>
    <row r="179" spans="4:6" x14ac:dyDescent="0.25">
      <c r="D179" s="83"/>
      <c r="E179" s="83"/>
      <c r="F179" s="83"/>
    </row>
    <row r="180" spans="4:6" x14ac:dyDescent="0.25">
      <c r="D180" s="83"/>
      <c r="E180" s="83"/>
      <c r="F180" s="83"/>
    </row>
    <row r="181" spans="4:6" x14ac:dyDescent="0.25">
      <c r="D181" s="83"/>
      <c r="E181" s="83"/>
      <c r="F181" s="83"/>
    </row>
    <row r="182" spans="4:6" x14ac:dyDescent="0.25">
      <c r="D182" s="83"/>
      <c r="E182" s="83"/>
      <c r="F182" s="83"/>
    </row>
    <row r="183" spans="4:6" x14ac:dyDescent="0.25">
      <c r="D183" s="83"/>
      <c r="E183" s="83"/>
      <c r="F183" s="83"/>
    </row>
    <row r="184" spans="4:6" x14ac:dyDescent="0.25">
      <c r="D184" s="83"/>
      <c r="E184" s="83"/>
      <c r="F184" s="83"/>
    </row>
  </sheetData>
  <mergeCells count="5">
    <mergeCell ref="A1:H1"/>
    <mergeCell ref="A3:H3"/>
    <mergeCell ref="A5:H5"/>
    <mergeCell ref="A7:H7"/>
    <mergeCell ref="A28:H28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zoomScaleNormal="100" workbookViewId="0">
      <selection activeCell="A2" sqref="A2"/>
    </sheetView>
  </sheetViews>
  <sheetFormatPr defaultRowHeight="15" x14ac:dyDescent="0.25"/>
  <cols>
    <col min="1" max="1" width="33.140625" style="83" customWidth="1"/>
    <col min="2" max="3" width="25.28515625" style="104" customWidth="1"/>
    <col min="4" max="6" width="25.28515625" style="83" customWidth="1"/>
  </cols>
  <sheetData>
    <row r="1" spans="1:6" ht="42" customHeight="1" x14ac:dyDescent="0.25">
      <c r="A1" s="215" t="s">
        <v>204</v>
      </c>
      <c r="B1" s="215"/>
      <c r="C1" s="215"/>
      <c r="D1" s="215"/>
      <c r="E1" s="215"/>
      <c r="F1" s="215"/>
    </row>
    <row r="2" spans="1:6" ht="18" customHeight="1" x14ac:dyDescent="0.25">
      <c r="A2" s="84"/>
      <c r="B2" s="114"/>
      <c r="C2" s="114"/>
      <c r="D2" s="84"/>
      <c r="E2" s="84"/>
      <c r="F2" s="84"/>
    </row>
    <row r="3" spans="1:6" ht="15.75" customHeight="1" x14ac:dyDescent="0.25">
      <c r="A3" s="215" t="s">
        <v>17</v>
      </c>
      <c r="B3" s="215"/>
      <c r="C3" s="215"/>
      <c r="D3" s="215"/>
      <c r="E3" s="215"/>
      <c r="F3" s="215"/>
    </row>
    <row r="4" spans="1:6" ht="18" x14ac:dyDescent="0.25">
      <c r="B4" s="114"/>
      <c r="C4" s="114"/>
      <c r="D4" s="84"/>
      <c r="E4" s="85"/>
      <c r="F4" s="85"/>
    </row>
    <row r="5" spans="1:6" ht="18" customHeight="1" x14ac:dyDescent="0.25">
      <c r="A5" s="215" t="s">
        <v>4</v>
      </c>
      <c r="B5" s="215"/>
      <c r="C5" s="215"/>
      <c r="D5" s="215"/>
      <c r="E5" s="215"/>
      <c r="F5" s="215"/>
    </row>
    <row r="6" spans="1:6" ht="18" x14ac:dyDescent="0.25">
      <c r="A6" s="84"/>
      <c r="B6" s="114"/>
      <c r="C6" s="114"/>
      <c r="D6" s="84"/>
      <c r="E6" s="85"/>
      <c r="F6" s="85"/>
    </row>
    <row r="7" spans="1:6" ht="15.75" customHeight="1" x14ac:dyDescent="0.25">
      <c r="A7" s="215" t="s">
        <v>47</v>
      </c>
      <c r="B7" s="215"/>
      <c r="C7" s="215"/>
      <c r="D7" s="215"/>
      <c r="E7" s="215"/>
      <c r="F7" s="215"/>
    </row>
    <row r="8" spans="1:6" ht="18" x14ac:dyDescent="0.25">
      <c r="A8" s="84"/>
      <c r="B8" s="114"/>
      <c r="C8" s="114"/>
      <c r="D8" s="84"/>
      <c r="E8" s="85"/>
      <c r="F8" s="85"/>
    </row>
    <row r="9" spans="1:6" ht="25.5" x14ac:dyDescent="0.25">
      <c r="A9" s="70" t="s">
        <v>49</v>
      </c>
      <c r="B9" s="100" t="s">
        <v>31</v>
      </c>
      <c r="C9" s="110" t="s">
        <v>32</v>
      </c>
      <c r="D9" s="70" t="s">
        <v>29</v>
      </c>
      <c r="E9" s="70" t="s">
        <v>25</v>
      </c>
      <c r="F9" s="70" t="s">
        <v>30</v>
      </c>
    </row>
    <row r="10" spans="1:6" x14ac:dyDescent="0.25">
      <c r="A10" s="177" t="s">
        <v>200</v>
      </c>
      <c r="B10" s="178">
        <f>B11+B28</f>
        <v>1020087.07</v>
      </c>
      <c r="C10" s="179">
        <f>C11+C28</f>
        <v>1123710</v>
      </c>
      <c r="D10" s="180">
        <f>D11+D28</f>
        <v>1280156</v>
      </c>
      <c r="E10" s="180">
        <f>E11+E28</f>
        <v>1262756</v>
      </c>
      <c r="F10" s="180">
        <f>F11+F28</f>
        <v>1251916</v>
      </c>
    </row>
    <row r="11" spans="1:6" x14ac:dyDescent="0.25">
      <c r="A11" s="181" t="s">
        <v>0</v>
      </c>
      <c r="B11" s="182">
        <f>B12+B14+B19+B21+B23+B25</f>
        <v>1020087.07</v>
      </c>
      <c r="C11" s="183">
        <f>C12+C14+C19+C21+C23+C25</f>
        <v>1104710</v>
      </c>
      <c r="D11" s="184">
        <f>D12+D14+D19+D21+D23+D25</f>
        <v>1270156</v>
      </c>
      <c r="E11" s="184">
        <f>E12+E14+E19+E21+E23+E25</f>
        <v>1262756</v>
      </c>
      <c r="F11" s="184">
        <f>F12+F14+F19+F21+F23+F25</f>
        <v>1251916</v>
      </c>
    </row>
    <row r="12" spans="1:6" x14ac:dyDescent="0.25">
      <c r="A12" s="175" t="s">
        <v>51</v>
      </c>
      <c r="B12" s="185">
        <f>SUM(B13)</f>
        <v>41780.25</v>
      </c>
      <c r="C12" s="185">
        <f>SUM(C13)</f>
        <v>40880</v>
      </c>
      <c r="D12" s="186">
        <f>SUM(D13)</f>
        <v>52100</v>
      </c>
      <c r="E12" s="186">
        <f>SUM(E13)</f>
        <v>52100</v>
      </c>
      <c r="F12" s="186">
        <f>SUM(F13)</f>
        <v>52100</v>
      </c>
    </row>
    <row r="13" spans="1:6" x14ac:dyDescent="0.25">
      <c r="A13" s="11" t="s">
        <v>52</v>
      </c>
      <c r="B13" s="113">
        <v>41780.25</v>
      </c>
      <c r="C13" s="113">
        <v>40880</v>
      </c>
      <c r="D13" s="43">
        <v>52100</v>
      </c>
      <c r="E13" s="43">
        <v>52100</v>
      </c>
      <c r="F13" s="43">
        <v>52100</v>
      </c>
    </row>
    <row r="14" spans="1:6" x14ac:dyDescent="0.25">
      <c r="A14" s="175" t="s">
        <v>188</v>
      </c>
      <c r="B14" s="185">
        <f>SUM(B15:B18)</f>
        <v>938524.41999999993</v>
      </c>
      <c r="C14" s="185">
        <f>SUM(C15:C18)</f>
        <v>1032630</v>
      </c>
      <c r="D14" s="186">
        <f>SUM(D15:D18)</f>
        <v>1179556</v>
      </c>
      <c r="E14" s="186">
        <f>SUM(E15:E18)</f>
        <v>1172156</v>
      </c>
      <c r="F14" s="186">
        <f>SUM(F15:F18)</f>
        <v>1161316</v>
      </c>
    </row>
    <row r="15" spans="1:6" x14ac:dyDescent="0.25">
      <c r="A15" s="11" t="s">
        <v>212</v>
      </c>
      <c r="B15" s="113">
        <v>857895.33</v>
      </c>
      <c r="C15" s="113">
        <v>960520</v>
      </c>
      <c r="D15" s="43">
        <v>1089150</v>
      </c>
      <c r="E15" s="43">
        <v>1087750</v>
      </c>
      <c r="F15" s="43">
        <v>1087750</v>
      </c>
    </row>
    <row r="16" spans="1:6" x14ac:dyDescent="0.25">
      <c r="A16" s="11" t="s">
        <v>213</v>
      </c>
      <c r="B16" s="113">
        <v>0</v>
      </c>
      <c r="C16" s="113">
        <v>300</v>
      </c>
      <c r="D16" s="43">
        <v>300</v>
      </c>
      <c r="E16" s="43">
        <v>300</v>
      </c>
      <c r="F16" s="43">
        <v>300</v>
      </c>
    </row>
    <row r="17" spans="1:6" x14ac:dyDescent="0.25">
      <c r="A17" s="11" t="s">
        <v>214</v>
      </c>
      <c r="B17" s="113">
        <v>55301.61</v>
      </c>
      <c r="C17" s="113">
        <v>44860</v>
      </c>
      <c r="D17" s="43">
        <v>46206</v>
      </c>
      <c r="E17" s="43">
        <v>46206</v>
      </c>
      <c r="F17" s="43">
        <v>46206</v>
      </c>
    </row>
    <row r="18" spans="1:6" x14ac:dyDescent="0.25">
      <c r="A18" s="11" t="s">
        <v>215</v>
      </c>
      <c r="B18" s="113">
        <v>25327.48</v>
      </c>
      <c r="C18" s="113">
        <v>26950</v>
      </c>
      <c r="D18" s="43">
        <v>43900</v>
      </c>
      <c r="E18" s="43">
        <v>37900</v>
      </c>
      <c r="F18" s="43">
        <v>27060</v>
      </c>
    </row>
    <row r="19" spans="1:6" x14ac:dyDescent="0.25">
      <c r="A19" s="175" t="s">
        <v>189</v>
      </c>
      <c r="B19" s="185">
        <f>SUM(B20)</f>
        <v>1558.16</v>
      </c>
      <c r="C19" s="185">
        <f>SUM(C20)</f>
        <v>1800</v>
      </c>
      <c r="D19" s="186">
        <f>SUM(D20)</f>
        <v>1800</v>
      </c>
      <c r="E19" s="186">
        <f>SUM(E20)</f>
        <v>1800</v>
      </c>
      <c r="F19" s="186">
        <f>SUM(F20)</f>
        <v>1800</v>
      </c>
    </row>
    <row r="20" spans="1:6" x14ac:dyDescent="0.25">
      <c r="A20" s="11" t="s">
        <v>216</v>
      </c>
      <c r="B20" s="113">
        <v>1558.16</v>
      </c>
      <c r="C20" s="113">
        <v>1800</v>
      </c>
      <c r="D20" s="43">
        <v>1800</v>
      </c>
      <c r="E20" s="43">
        <v>1800</v>
      </c>
      <c r="F20" s="43">
        <v>1800</v>
      </c>
    </row>
    <row r="21" spans="1:6" s="42" customFormat="1" x14ac:dyDescent="0.25">
      <c r="A21" s="176" t="s">
        <v>50</v>
      </c>
      <c r="B21" s="187">
        <f>SUM(B22)</f>
        <v>35534.400000000001</v>
      </c>
      <c r="C21" s="188">
        <f>SUM(C22)</f>
        <v>25700</v>
      </c>
      <c r="D21" s="189">
        <f>SUM(D22)</f>
        <v>33000</v>
      </c>
      <c r="E21" s="189">
        <f>SUM(E22)</f>
        <v>33000</v>
      </c>
      <c r="F21" s="189">
        <f>SUM(F22)</f>
        <v>33000</v>
      </c>
    </row>
    <row r="22" spans="1:6" ht="25.5" x14ac:dyDescent="0.25">
      <c r="A22" s="14" t="s">
        <v>190</v>
      </c>
      <c r="B22" s="102">
        <v>35534.400000000001</v>
      </c>
      <c r="C22" s="113">
        <v>25700</v>
      </c>
      <c r="D22" s="43">
        <v>33000</v>
      </c>
      <c r="E22" s="43">
        <v>33000</v>
      </c>
      <c r="F22" s="43">
        <v>33000</v>
      </c>
    </row>
    <row r="23" spans="1:6" s="42" customFormat="1" ht="30" customHeight="1" x14ac:dyDescent="0.25">
      <c r="A23" s="176" t="s">
        <v>196</v>
      </c>
      <c r="B23" s="187">
        <f>SUM(B24)</f>
        <v>465.14</v>
      </c>
      <c r="C23" s="188">
        <f>SUM(C24)</f>
        <v>700</v>
      </c>
      <c r="D23" s="189">
        <f>SUM(D24)</f>
        <v>700</v>
      </c>
      <c r="E23" s="189">
        <f>SUM(E24)</f>
        <v>700</v>
      </c>
      <c r="F23" s="190">
        <f>SUM(F24)</f>
        <v>700</v>
      </c>
    </row>
    <row r="24" spans="1:6" x14ac:dyDescent="0.25">
      <c r="A24" s="11" t="s">
        <v>217</v>
      </c>
      <c r="B24" s="102">
        <v>465.14</v>
      </c>
      <c r="C24" s="113">
        <v>700</v>
      </c>
      <c r="D24" s="43">
        <v>700</v>
      </c>
      <c r="E24" s="43">
        <v>700</v>
      </c>
      <c r="F24" s="45">
        <v>700</v>
      </c>
    </row>
    <row r="25" spans="1:6" s="42" customFormat="1" x14ac:dyDescent="0.25">
      <c r="A25" s="176" t="s">
        <v>191</v>
      </c>
      <c r="B25" s="187">
        <f>SUM(B26)</f>
        <v>2224.6999999999998</v>
      </c>
      <c r="C25" s="188">
        <f>SUM(C26)</f>
        <v>3000</v>
      </c>
      <c r="D25" s="189">
        <f>SUM(D26)</f>
        <v>3000</v>
      </c>
      <c r="E25" s="189">
        <f>SUM(E26)</f>
        <v>3000</v>
      </c>
      <c r="F25" s="190">
        <f>SUM(F26)</f>
        <v>3000</v>
      </c>
    </row>
    <row r="26" spans="1:6" x14ac:dyDescent="0.25">
      <c r="A26" s="11" t="s">
        <v>54</v>
      </c>
      <c r="B26" s="102">
        <v>2224.6999999999998</v>
      </c>
      <c r="C26" s="113">
        <v>3000</v>
      </c>
      <c r="D26" s="43">
        <v>3000</v>
      </c>
      <c r="E26" s="43">
        <v>3000</v>
      </c>
      <c r="F26" s="45">
        <v>3000</v>
      </c>
    </row>
    <row r="27" spans="1:6" x14ac:dyDescent="0.25">
      <c r="A27" s="11"/>
      <c r="B27" s="102"/>
      <c r="C27" s="113"/>
      <c r="D27" s="43"/>
      <c r="E27" s="43"/>
      <c r="F27" s="45"/>
    </row>
    <row r="28" spans="1:6" s="116" customFormat="1" ht="30" customHeight="1" x14ac:dyDescent="0.25">
      <c r="A28" s="170" t="s">
        <v>199</v>
      </c>
      <c r="B28" s="171">
        <f>B29</f>
        <v>0</v>
      </c>
      <c r="C28" s="172">
        <f>C29</f>
        <v>19000</v>
      </c>
      <c r="D28" s="173">
        <f>D29</f>
        <v>10000</v>
      </c>
      <c r="E28" s="173">
        <f>E29</f>
        <v>0</v>
      </c>
      <c r="F28" s="174">
        <f>F29</f>
        <v>0</v>
      </c>
    </row>
    <row r="29" spans="1:6" ht="25.5" x14ac:dyDescent="0.25">
      <c r="A29" s="176" t="s">
        <v>192</v>
      </c>
      <c r="B29" s="128">
        <f>SUM(B30)</f>
        <v>0</v>
      </c>
      <c r="C29" s="145">
        <f>SUM(C30)</f>
        <v>19000</v>
      </c>
      <c r="D29" s="47">
        <f>SUM(D30)</f>
        <v>10000</v>
      </c>
      <c r="E29" s="47">
        <f>SUM(E30)</f>
        <v>0</v>
      </c>
      <c r="F29" s="129">
        <f>SUM(F30)</f>
        <v>0</v>
      </c>
    </row>
    <row r="30" spans="1:6" ht="25.5" x14ac:dyDescent="0.25">
      <c r="A30" s="14" t="s">
        <v>218</v>
      </c>
      <c r="B30" s="102">
        <v>0</v>
      </c>
      <c r="C30" s="113">
        <v>19000</v>
      </c>
      <c r="D30" s="43">
        <v>10000</v>
      </c>
      <c r="E30" s="43">
        <v>0</v>
      </c>
      <c r="F30" s="45">
        <v>0</v>
      </c>
    </row>
    <row r="33" spans="1:6" ht="15.75" customHeight="1" x14ac:dyDescent="0.25">
      <c r="A33" s="215" t="s">
        <v>48</v>
      </c>
      <c r="B33" s="215"/>
      <c r="C33" s="215"/>
      <c r="D33" s="215"/>
      <c r="E33" s="215"/>
      <c r="F33" s="215"/>
    </row>
    <row r="34" spans="1:6" ht="18" x14ac:dyDescent="0.25">
      <c r="A34" s="84"/>
      <c r="B34" s="114"/>
      <c r="C34" s="114"/>
      <c r="D34" s="84"/>
      <c r="E34" s="85"/>
      <c r="F34" s="85"/>
    </row>
    <row r="35" spans="1:6" ht="25.5" x14ac:dyDescent="0.25">
      <c r="A35" s="70" t="s">
        <v>49</v>
      </c>
      <c r="B35" s="100" t="s">
        <v>31</v>
      </c>
      <c r="C35" s="110" t="s">
        <v>32</v>
      </c>
      <c r="D35" s="70" t="s">
        <v>29</v>
      </c>
      <c r="E35" s="70" t="s">
        <v>25</v>
      </c>
      <c r="F35" s="70" t="s">
        <v>30</v>
      </c>
    </row>
    <row r="36" spans="1:6" x14ac:dyDescent="0.25">
      <c r="A36" s="177" t="s">
        <v>1</v>
      </c>
      <c r="B36" s="178">
        <f>B37+B56</f>
        <v>1034637.84</v>
      </c>
      <c r="C36" s="179">
        <f>C37+C56</f>
        <v>1123710</v>
      </c>
      <c r="D36" s="180">
        <f>D37+D56</f>
        <v>1280156</v>
      </c>
      <c r="E36" s="180">
        <f>E37+E56</f>
        <v>1262756</v>
      </c>
      <c r="F36" s="180">
        <f>F37+F56</f>
        <v>1251916</v>
      </c>
    </row>
    <row r="37" spans="1:6" x14ac:dyDescent="0.25">
      <c r="A37" s="181" t="s">
        <v>197</v>
      </c>
      <c r="B37" s="182">
        <f>B38+B40+B45+B47+B49+B51+B53</f>
        <v>1026909.64</v>
      </c>
      <c r="C37" s="183">
        <f>C38+C40+C45+C47+C49+C51+C53</f>
        <v>1112250</v>
      </c>
      <c r="D37" s="184">
        <f>D38+D40+D45+D47+D49+D51+D53</f>
        <v>1269190</v>
      </c>
      <c r="E37" s="184">
        <f>E38+E40+E45+E47+E49+E51+E53</f>
        <v>1253790</v>
      </c>
      <c r="F37" s="184">
        <f>F38+F40+F45+F47+F49+F51+F53</f>
        <v>1242950</v>
      </c>
    </row>
    <row r="38" spans="1:6" s="42" customFormat="1" ht="15.75" customHeight="1" x14ac:dyDescent="0.25">
      <c r="A38" s="175" t="s">
        <v>51</v>
      </c>
      <c r="B38" s="187">
        <f>SUM(B39)</f>
        <v>42396.04</v>
      </c>
      <c r="C38" s="188">
        <f>SUM(C39)</f>
        <v>40880</v>
      </c>
      <c r="D38" s="189">
        <f>SUM(D39)</f>
        <v>52100</v>
      </c>
      <c r="E38" s="189">
        <f>SUM(E39)</f>
        <v>52100</v>
      </c>
      <c r="F38" s="189">
        <f>SUM(F39)</f>
        <v>52100</v>
      </c>
    </row>
    <row r="39" spans="1:6" x14ac:dyDescent="0.25">
      <c r="A39" s="11" t="s">
        <v>52</v>
      </c>
      <c r="B39" s="102">
        <v>42396.04</v>
      </c>
      <c r="C39" s="113">
        <v>40880</v>
      </c>
      <c r="D39" s="43">
        <v>52100</v>
      </c>
      <c r="E39" s="43">
        <v>52100</v>
      </c>
      <c r="F39" s="43">
        <v>52100</v>
      </c>
    </row>
    <row r="40" spans="1:6" s="42" customFormat="1" ht="15.75" customHeight="1" x14ac:dyDescent="0.25">
      <c r="A40" s="175" t="s">
        <v>188</v>
      </c>
      <c r="B40" s="187">
        <f>SUM(B41:B44)</f>
        <v>945677.95</v>
      </c>
      <c r="C40" s="188">
        <f>SUM(C41:C44)</f>
        <v>1026970</v>
      </c>
      <c r="D40" s="189">
        <f>SUM(D41:D44)</f>
        <v>1170890</v>
      </c>
      <c r="E40" s="189">
        <f>SUM(E41:E44)</f>
        <v>1166490</v>
      </c>
      <c r="F40" s="189">
        <f>SUM(F41:F44)</f>
        <v>1155650</v>
      </c>
    </row>
    <row r="41" spans="1:6" x14ac:dyDescent="0.25">
      <c r="A41" s="11" t="s">
        <v>212</v>
      </c>
      <c r="B41" s="102">
        <v>854284.86</v>
      </c>
      <c r="C41" s="113">
        <v>955520</v>
      </c>
      <c r="D41" s="43">
        <v>1084150</v>
      </c>
      <c r="E41" s="43">
        <v>1082750</v>
      </c>
      <c r="F41" s="43">
        <v>1082750</v>
      </c>
    </row>
    <row r="42" spans="1:6" x14ac:dyDescent="0.25">
      <c r="A42" s="11" t="s">
        <v>213</v>
      </c>
      <c r="B42" s="102">
        <v>0</v>
      </c>
      <c r="C42" s="113">
        <v>300</v>
      </c>
      <c r="D42" s="43">
        <v>300</v>
      </c>
      <c r="E42" s="43">
        <v>300</v>
      </c>
      <c r="F42" s="43">
        <v>300</v>
      </c>
    </row>
    <row r="43" spans="1:6" x14ac:dyDescent="0.25">
      <c r="A43" s="11" t="s">
        <v>214</v>
      </c>
      <c r="B43" s="102">
        <v>55420.52</v>
      </c>
      <c r="C43" s="113">
        <v>44200</v>
      </c>
      <c r="D43" s="43">
        <v>45540</v>
      </c>
      <c r="E43" s="43">
        <v>45540</v>
      </c>
      <c r="F43" s="43">
        <v>45540</v>
      </c>
    </row>
    <row r="44" spans="1:6" x14ac:dyDescent="0.25">
      <c r="A44" s="11" t="s">
        <v>215</v>
      </c>
      <c r="B44" s="102">
        <v>35972.57</v>
      </c>
      <c r="C44" s="113">
        <v>26950</v>
      </c>
      <c r="D44" s="43">
        <v>40900</v>
      </c>
      <c r="E44" s="43">
        <v>37900</v>
      </c>
      <c r="F44" s="43">
        <v>27060</v>
      </c>
    </row>
    <row r="45" spans="1:6" s="42" customFormat="1" x14ac:dyDescent="0.25">
      <c r="A45" s="175" t="s">
        <v>189</v>
      </c>
      <c r="B45" s="187">
        <f>SUM(B46)</f>
        <v>424.61</v>
      </c>
      <c r="C45" s="188">
        <f>SUM(C46)</f>
        <v>500</v>
      </c>
      <c r="D45" s="189">
        <f>SUM(D46)</f>
        <v>500</v>
      </c>
      <c r="E45" s="189">
        <f>SUM(E46)</f>
        <v>500</v>
      </c>
      <c r="F45" s="189">
        <f>SUM(F46)</f>
        <v>500</v>
      </c>
    </row>
    <row r="46" spans="1:6" x14ac:dyDescent="0.25">
      <c r="A46" s="11" t="s">
        <v>216</v>
      </c>
      <c r="B46" s="102">
        <v>424.61</v>
      </c>
      <c r="C46" s="113">
        <v>500</v>
      </c>
      <c r="D46" s="43">
        <v>500</v>
      </c>
      <c r="E46" s="43">
        <v>500</v>
      </c>
      <c r="F46" s="45">
        <v>500</v>
      </c>
    </row>
    <row r="47" spans="1:6" s="42" customFormat="1" x14ac:dyDescent="0.25">
      <c r="A47" s="175" t="s">
        <v>50</v>
      </c>
      <c r="B47" s="187">
        <f>SUM(B48)</f>
        <v>36585.449999999997</v>
      </c>
      <c r="C47" s="188">
        <f>SUM(C48)</f>
        <v>25700</v>
      </c>
      <c r="D47" s="189">
        <f>SUM(D48)</f>
        <v>33000</v>
      </c>
      <c r="E47" s="189">
        <f>SUM(E48)</f>
        <v>33000</v>
      </c>
      <c r="F47" s="189">
        <f>SUM(F48)</f>
        <v>33000</v>
      </c>
    </row>
    <row r="48" spans="1:6" ht="25.5" x14ac:dyDescent="0.25">
      <c r="A48" s="14" t="s">
        <v>190</v>
      </c>
      <c r="B48" s="102">
        <v>36585.449999999997</v>
      </c>
      <c r="C48" s="113">
        <v>25700</v>
      </c>
      <c r="D48" s="43">
        <v>33000</v>
      </c>
      <c r="E48" s="43">
        <v>33000</v>
      </c>
      <c r="F48" s="45">
        <v>33000</v>
      </c>
    </row>
    <row r="49" spans="1:6" s="42" customFormat="1" ht="30" customHeight="1" x14ac:dyDescent="0.25">
      <c r="A49" s="176" t="s">
        <v>196</v>
      </c>
      <c r="B49" s="187">
        <f>SUM(B50)</f>
        <v>640.91999999999996</v>
      </c>
      <c r="C49" s="188">
        <f>SUM(C50)</f>
        <v>700</v>
      </c>
      <c r="D49" s="189">
        <f>SUM(D50)</f>
        <v>700</v>
      </c>
      <c r="E49" s="189">
        <f>SUM(E50)</f>
        <v>700</v>
      </c>
      <c r="F49" s="189">
        <f>SUM(F50)</f>
        <v>700</v>
      </c>
    </row>
    <row r="50" spans="1:6" x14ac:dyDescent="0.25">
      <c r="A50" s="11" t="s">
        <v>217</v>
      </c>
      <c r="B50" s="102">
        <v>640.91999999999996</v>
      </c>
      <c r="C50" s="113">
        <v>700</v>
      </c>
      <c r="D50" s="43">
        <v>700</v>
      </c>
      <c r="E50" s="43">
        <v>700</v>
      </c>
      <c r="F50" s="45">
        <v>700</v>
      </c>
    </row>
    <row r="51" spans="1:6" s="42" customFormat="1" x14ac:dyDescent="0.25">
      <c r="A51" s="175" t="s">
        <v>191</v>
      </c>
      <c r="B51" s="187">
        <f>SUM(B52)</f>
        <v>1184.67</v>
      </c>
      <c r="C51" s="188">
        <f>SUM(C52)</f>
        <v>1000</v>
      </c>
      <c r="D51" s="189">
        <f>SUM(D52)</f>
        <v>3000</v>
      </c>
      <c r="E51" s="189">
        <f>SUM(E52)</f>
        <v>1000</v>
      </c>
      <c r="F51" s="189">
        <f>SUM(F52)</f>
        <v>1000</v>
      </c>
    </row>
    <row r="52" spans="1:6" x14ac:dyDescent="0.25">
      <c r="A52" s="11" t="s">
        <v>54</v>
      </c>
      <c r="B52" s="102">
        <v>1184.67</v>
      </c>
      <c r="C52" s="113">
        <v>1000</v>
      </c>
      <c r="D52" s="43">
        <v>3000</v>
      </c>
      <c r="E52" s="43">
        <v>1000</v>
      </c>
      <c r="F52" s="45">
        <v>1000</v>
      </c>
    </row>
    <row r="53" spans="1:6" s="42" customFormat="1" ht="25.5" x14ac:dyDescent="0.25">
      <c r="A53" s="176" t="s">
        <v>192</v>
      </c>
      <c r="B53" s="187">
        <f>SUM(B54)</f>
        <v>0</v>
      </c>
      <c r="C53" s="188">
        <f>SUM(C54)</f>
        <v>16500</v>
      </c>
      <c r="D53" s="189">
        <f>SUM(D54)</f>
        <v>9000</v>
      </c>
      <c r="E53" s="189">
        <f>SUM(E54)</f>
        <v>0</v>
      </c>
      <c r="F53" s="190">
        <f>SUM(F54)</f>
        <v>0</v>
      </c>
    </row>
    <row r="54" spans="1:6" ht="25.5" x14ac:dyDescent="0.25">
      <c r="A54" s="14" t="s">
        <v>218</v>
      </c>
      <c r="B54" s="102">
        <v>0</v>
      </c>
      <c r="C54" s="113">
        <v>16500</v>
      </c>
      <c r="D54" s="43">
        <v>9000</v>
      </c>
      <c r="E54" s="43">
        <v>0</v>
      </c>
      <c r="F54" s="45">
        <v>0</v>
      </c>
    </row>
    <row r="55" spans="1:6" x14ac:dyDescent="0.25">
      <c r="A55" s="14"/>
      <c r="B55" s="102"/>
      <c r="C55" s="113"/>
      <c r="D55" s="43"/>
      <c r="E55" s="43"/>
      <c r="F55" s="45"/>
    </row>
    <row r="56" spans="1:6" ht="25.5" x14ac:dyDescent="0.25">
      <c r="A56" s="181" t="s">
        <v>198</v>
      </c>
      <c r="B56" s="182">
        <f>B57+B61+B63+B65</f>
        <v>7728.2000000000007</v>
      </c>
      <c r="C56" s="183">
        <f>SUM(C57+C61+C63+C65)</f>
        <v>11460</v>
      </c>
      <c r="D56" s="184">
        <f>D57+D61+D63+D65</f>
        <v>10966</v>
      </c>
      <c r="E56" s="184">
        <f>E57+E61+E63+E65</f>
        <v>8966</v>
      </c>
      <c r="F56" s="184">
        <f>F57+F61+F63+F65</f>
        <v>8966</v>
      </c>
    </row>
    <row r="57" spans="1:6" s="42" customFormat="1" ht="15.75" customHeight="1" x14ac:dyDescent="0.25">
      <c r="A57" s="175" t="s">
        <v>188</v>
      </c>
      <c r="B57" s="187">
        <f>SUM(B58:B60)</f>
        <v>5446.1900000000005</v>
      </c>
      <c r="C57" s="188">
        <f>SUM(C58:C60)</f>
        <v>5660</v>
      </c>
      <c r="D57" s="189">
        <f>SUM(D58:D60)</f>
        <v>6666</v>
      </c>
      <c r="E57" s="189">
        <f>SUM(E58:E60)</f>
        <v>5666</v>
      </c>
      <c r="F57" s="189">
        <f>SUM(F58:F60)</f>
        <v>5666</v>
      </c>
    </row>
    <row r="58" spans="1:6" x14ac:dyDescent="0.25">
      <c r="A58" s="11" t="s">
        <v>212</v>
      </c>
      <c r="B58" s="102">
        <v>4787.21</v>
      </c>
      <c r="C58" s="113">
        <v>5000</v>
      </c>
      <c r="D58" s="43">
        <v>5000</v>
      </c>
      <c r="E58" s="43">
        <v>5000</v>
      </c>
      <c r="F58" s="43">
        <v>5000</v>
      </c>
    </row>
    <row r="59" spans="1:6" x14ac:dyDescent="0.25">
      <c r="A59" s="11" t="s">
        <v>214</v>
      </c>
      <c r="B59" s="102">
        <v>658.98</v>
      </c>
      <c r="C59" s="113">
        <v>660</v>
      </c>
      <c r="D59" s="43">
        <v>666</v>
      </c>
      <c r="E59" s="43">
        <v>666</v>
      </c>
      <c r="F59" s="43">
        <v>666</v>
      </c>
    </row>
    <row r="60" spans="1:6" x14ac:dyDescent="0.25">
      <c r="A60" s="11" t="s">
        <v>215</v>
      </c>
      <c r="B60" s="102">
        <v>0</v>
      </c>
      <c r="C60" s="113">
        <v>0</v>
      </c>
      <c r="D60" s="43">
        <v>1000</v>
      </c>
      <c r="E60" s="43">
        <v>0</v>
      </c>
      <c r="F60" s="43">
        <v>0</v>
      </c>
    </row>
    <row r="61" spans="1:6" s="42" customFormat="1" x14ac:dyDescent="0.25">
      <c r="A61" s="175" t="s">
        <v>189</v>
      </c>
      <c r="B61" s="187">
        <f>SUM(B62)</f>
        <v>1313.96</v>
      </c>
      <c r="C61" s="188">
        <f>SUM(C62)</f>
        <v>1300</v>
      </c>
      <c r="D61" s="189">
        <f>SUM(D62)</f>
        <v>1300</v>
      </c>
      <c r="E61" s="189">
        <f>SUM(E62)</f>
        <v>1300</v>
      </c>
      <c r="F61" s="189">
        <f>SUM(F62)</f>
        <v>1300</v>
      </c>
    </row>
    <row r="62" spans="1:6" x14ac:dyDescent="0.25">
      <c r="A62" s="11" t="s">
        <v>216</v>
      </c>
      <c r="B62" s="102">
        <v>1313.96</v>
      </c>
      <c r="C62" s="113">
        <v>1300</v>
      </c>
      <c r="D62" s="43">
        <v>1300</v>
      </c>
      <c r="E62" s="43">
        <v>1300</v>
      </c>
      <c r="F62" s="45">
        <v>1300</v>
      </c>
    </row>
    <row r="63" spans="1:6" s="42" customFormat="1" x14ac:dyDescent="0.25">
      <c r="A63" s="175" t="s">
        <v>191</v>
      </c>
      <c r="B63" s="187">
        <f>SUM(B64)</f>
        <v>968.05</v>
      </c>
      <c r="C63" s="188">
        <f>SUM(C64)</f>
        <v>2000</v>
      </c>
      <c r="D63" s="189">
        <f>SUM(D64)</f>
        <v>2000</v>
      </c>
      <c r="E63" s="189">
        <f>SUM(E64)</f>
        <v>2000</v>
      </c>
      <c r="F63" s="189">
        <f>SUM(F64)</f>
        <v>2000</v>
      </c>
    </row>
    <row r="64" spans="1:6" x14ac:dyDescent="0.25">
      <c r="A64" s="11" t="s">
        <v>54</v>
      </c>
      <c r="B64" s="102">
        <v>968.05</v>
      </c>
      <c r="C64" s="113">
        <v>2000</v>
      </c>
      <c r="D64" s="43">
        <v>2000</v>
      </c>
      <c r="E64" s="43">
        <v>2000</v>
      </c>
      <c r="F64" s="45">
        <v>2000</v>
      </c>
    </row>
    <row r="65" spans="1:6" s="42" customFormat="1" ht="25.5" x14ac:dyDescent="0.25">
      <c r="A65" s="176" t="s">
        <v>192</v>
      </c>
      <c r="B65" s="187">
        <f>SUM(B66)</f>
        <v>0</v>
      </c>
      <c r="C65" s="188">
        <f>SUM(C66)</f>
        <v>2500</v>
      </c>
      <c r="D65" s="189">
        <f>SUM(D66)</f>
        <v>1000</v>
      </c>
      <c r="E65" s="189">
        <f>SUM(E66)</f>
        <v>0</v>
      </c>
      <c r="F65" s="190">
        <f>SUM(F66)</f>
        <v>0</v>
      </c>
    </row>
    <row r="66" spans="1:6" ht="25.5" x14ac:dyDescent="0.25">
      <c r="A66" s="14" t="s">
        <v>218</v>
      </c>
      <c r="B66" s="102">
        <v>0</v>
      </c>
      <c r="C66" s="113">
        <v>2500</v>
      </c>
      <c r="D66" s="43">
        <v>1000</v>
      </c>
      <c r="E66" s="43">
        <v>0</v>
      </c>
      <c r="F66" s="45">
        <v>0</v>
      </c>
    </row>
  </sheetData>
  <mergeCells count="5">
    <mergeCell ref="A1:F1"/>
    <mergeCell ref="A3:F3"/>
    <mergeCell ref="A5:F5"/>
    <mergeCell ref="A7:F7"/>
    <mergeCell ref="A33:F33"/>
  </mergeCells>
  <pageMargins left="0.7" right="0.7" top="0.75" bottom="0.75" header="0.3" footer="0.3"/>
  <pageSetup paperSize="9" scale="82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D15" sqref="D15"/>
    </sheetView>
  </sheetViews>
  <sheetFormatPr defaultRowHeight="15" x14ac:dyDescent="0.25"/>
  <cols>
    <col min="1" max="1" width="37.7109375" customWidth="1"/>
    <col min="2" max="2" width="25.28515625" style="44" customWidth="1"/>
    <col min="3" max="6" width="25.28515625" customWidth="1"/>
  </cols>
  <sheetData>
    <row r="1" spans="1:6" ht="42" customHeight="1" x14ac:dyDescent="0.25">
      <c r="A1" s="207" t="s">
        <v>205</v>
      </c>
      <c r="B1" s="207"/>
      <c r="C1" s="207"/>
      <c r="D1" s="207"/>
      <c r="E1" s="207"/>
      <c r="F1" s="207"/>
    </row>
    <row r="2" spans="1:6" ht="18" customHeight="1" x14ac:dyDescent="0.25">
      <c r="A2" s="3"/>
      <c r="B2" s="49"/>
      <c r="C2" s="3"/>
      <c r="D2" s="3"/>
      <c r="E2" s="3"/>
      <c r="F2" s="3"/>
    </row>
    <row r="3" spans="1:6" ht="15.75" x14ac:dyDescent="0.25">
      <c r="A3" s="207" t="s">
        <v>17</v>
      </c>
      <c r="B3" s="207"/>
      <c r="C3" s="207"/>
      <c r="D3" s="207"/>
      <c r="E3" s="220"/>
      <c r="F3" s="220"/>
    </row>
    <row r="4" spans="1:6" ht="18" x14ac:dyDescent="0.25">
      <c r="A4" s="3"/>
      <c r="B4" s="49"/>
      <c r="C4" s="3"/>
      <c r="D4" s="3"/>
      <c r="E4" s="4"/>
      <c r="F4" s="4"/>
    </row>
    <row r="5" spans="1:6" ht="18" customHeight="1" x14ac:dyDescent="0.25">
      <c r="A5" s="207" t="s">
        <v>4</v>
      </c>
      <c r="B5" s="208"/>
      <c r="C5" s="208"/>
      <c r="D5" s="208"/>
      <c r="E5" s="208"/>
      <c r="F5" s="208"/>
    </row>
    <row r="6" spans="1:6" ht="18" x14ac:dyDescent="0.25">
      <c r="A6" s="3"/>
      <c r="B6" s="49"/>
      <c r="C6" s="3"/>
      <c r="D6" s="3"/>
      <c r="E6" s="4"/>
      <c r="F6" s="4"/>
    </row>
    <row r="7" spans="1:6" ht="15.75" x14ac:dyDescent="0.25">
      <c r="A7" s="207" t="s">
        <v>12</v>
      </c>
      <c r="B7" s="228"/>
      <c r="C7" s="228"/>
      <c r="D7" s="228"/>
      <c r="E7" s="228"/>
      <c r="F7" s="228"/>
    </row>
    <row r="8" spans="1:6" ht="18" x14ac:dyDescent="0.25">
      <c r="A8" s="3"/>
      <c r="B8" s="49"/>
      <c r="C8" s="3"/>
      <c r="D8" s="3"/>
      <c r="E8" s="4"/>
      <c r="F8" s="4"/>
    </row>
    <row r="9" spans="1:6" ht="25.5" x14ac:dyDescent="0.25">
      <c r="A9" s="16" t="s">
        <v>49</v>
      </c>
      <c r="B9" s="115" t="s">
        <v>31</v>
      </c>
      <c r="C9" s="16" t="s">
        <v>32</v>
      </c>
      <c r="D9" s="16" t="s">
        <v>29</v>
      </c>
      <c r="E9" s="16" t="s">
        <v>25</v>
      </c>
      <c r="F9" s="16" t="s">
        <v>30</v>
      </c>
    </row>
    <row r="10" spans="1:6" ht="15.75" customHeight="1" x14ac:dyDescent="0.25">
      <c r="A10" s="166" t="s">
        <v>13</v>
      </c>
      <c r="B10" s="167">
        <f>B11</f>
        <v>1034637.83</v>
      </c>
      <c r="C10" s="168">
        <f>C11</f>
        <v>1123710</v>
      </c>
      <c r="D10" s="168">
        <f>D11</f>
        <v>1280156</v>
      </c>
      <c r="E10" s="168">
        <f>E11</f>
        <v>1262756</v>
      </c>
      <c r="F10" s="168">
        <f>F11</f>
        <v>1251916</v>
      </c>
    </row>
    <row r="11" spans="1:6" ht="15.75" customHeight="1" x14ac:dyDescent="0.25">
      <c r="A11" s="165" t="s">
        <v>201</v>
      </c>
      <c r="B11" s="131">
        <v>1034637.83</v>
      </c>
      <c r="C11" s="48">
        <v>1123710</v>
      </c>
      <c r="D11" s="48">
        <v>1280156</v>
      </c>
      <c r="E11" s="48">
        <v>1262756</v>
      </c>
      <c r="F11" s="48">
        <v>1251916</v>
      </c>
    </row>
    <row r="12" spans="1:6" x14ac:dyDescent="0.25">
      <c r="A12" s="14" t="s">
        <v>202</v>
      </c>
      <c r="B12" s="102">
        <f>B11-B13</f>
        <v>993247.65700000001</v>
      </c>
      <c r="C12" s="43">
        <f>C11-C13</f>
        <v>1024010</v>
      </c>
      <c r="D12" s="43">
        <f>D11-D13</f>
        <v>1183156</v>
      </c>
      <c r="E12" s="43">
        <f>E11-E13</f>
        <v>1165756</v>
      </c>
      <c r="F12" s="43">
        <f>F11-F13</f>
        <v>1154916</v>
      </c>
    </row>
    <row r="13" spans="1:6" x14ac:dyDescent="0.25">
      <c r="A13" s="14" t="s">
        <v>203</v>
      </c>
      <c r="B13" s="102">
        <v>41390.173000000003</v>
      </c>
      <c r="C13" s="43">
        <v>99700</v>
      </c>
      <c r="D13" s="43">
        <v>97000</v>
      </c>
      <c r="E13" s="43">
        <v>97000</v>
      </c>
      <c r="F13" s="43">
        <v>97000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A13" sqref="A1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207" t="s">
        <v>28</v>
      </c>
      <c r="B1" s="207"/>
      <c r="C1" s="207"/>
      <c r="D1" s="207"/>
      <c r="E1" s="207"/>
      <c r="F1" s="207"/>
      <c r="G1" s="207"/>
      <c r="H1" s="207"/>
    </row>
    <row r="2" spans="1:8" ht="18" customHeight="1" x14ac:dyDescent="0.25">
      <c r="A2" s="3"/>
      <c r="B2" s="3"/>
      <c r="C2" s="3"/>
      <c r="D2" s="3"/>
      <c r="E2" s="3"/>
      <c r="F2" s="3"/>
      <c r="G2" s="3"/>
      <c r="H2" s="3"/>
    </row>
    <row r="3" spans="1:8" ht="15.75" customHeight="1" x14ac:dyDescent="0.25">
      <c r="A3" s="207" t="s">
        <v>17</v>
      </c>
      <c r="B3" s="207"/>
      <c r="C3" s="207"/>
      <c r="D3" s="207"/>
      <c r="E3" s="207"/>
      <c r="F3" s="207"/>
      <c r="G3" s="207"/>
      <c r="H3" s="207"/>
    </row>
    <row r="4" spans="1:8" ht="18" x14ac:dyDescent="0.25">
      <c r="A4" s="3"/>
      <c r="B4" s="3"/>
      <c r="C4" s="3"/>
      <c r="D4" s="3"/>
      <c r="E4" s="3"/>
      <c r="F4" s="3"/>
      <c r="G4" s="4"/>
      <c r="H4" s="4"/>
    </row>
    <row r="5" spans="1:8" ht="18" customHeight="1" x14ac:dyDescent="0.25">
      <c r="A5" s="207" t="s">
        <v>55</v>
      </c>
      <c r="B5" s="207"/>
      <c r="C5" s="207"/>
      <c r="D5" s="207"/>
      <c r="E5" s="207"/>
      <c r="F5" s="207"/>
      <c r="G5" s="207"/>
      <c r="H5" s="207"/>
    </row>
    <row r="6" spans="1:8" ht="18" x14ac:dyDescent="0.25">
      <c r="A6" s="3"/>
      <c r="B6" s="3"/>
      <c r="C6" s="3"/>
      <c r="D6" s="3"/>
      <c r="E6" s="3"/>
      <c r="F6" s="3"/>
      <c r="G6" s="4"/>
      <c r="H6" s="4"/>
    </row>
    <row r="7" spans="1:8" ht="25.5" x14ac:dyDescent="0.25">
      <c r="A7" s="16" t="s">
        <v>5</v>
      </c>
      <c r="B7" s="15" t="s">
        <v>6</v>
      </c>
      <c r="C7" s="15" t="s">
        <v>27</v>
      </c>
      <c r="D7" s="15" t="s">
        <v>31</v>
      </c>
      <c r="E7" s="16" t="s">
        <v>32</v>
      </c>
      <c r="F7" s="16" t="s">
        <v>29</v>
      </c>
      <c r="G7" s="16" t="s">
        <v>25</v>
      </c>
      <c r="H7" s="16" t="s">
        <v>30</v>
      </c>
    </row>
    <row r="8" spans="1:8" x14ac:dyDescent="0.25">
      <c r="A8" s="28"/>
      <c r="B8" s="29"/>
      <c r="C8" s="27" t="s">
        <v>57</v>
      </c>
      <c r="D8" s="29"/>
      <c r="E8" s="28"/>
      <c r="F8" s="28"/>
      <c r="G8" s="28"/>
      <c r="H8" s="28"/>
    </row>
    <row r="9" spans="1:8" ht="25.5" x14ac:dyDescent="0.25">
      <c r="A9" s="9">
        <v>8</v>
      </c>
      <c r="B9" s="9"/>
      <c r="C9" s="9" t="s">
        <v>14</v>
      </c>
      <c r="D9" s="6"/>
      <c r="E9" s="7"/>
      <c r="F9" s="7"/>
      <c r="G9" s="7"/>
      <c r="H9" s="7"/>
    </row>
    <row r="10" spans="1:8" x14ac:dyDescent="0.25">
      <c r="A10" s="9"/>
      <c r="B10" s="13">
        <v>84</v>
      </c>
      <c r="C10" s="13" t="s">
        <v>21</v>
      </c>
      <c r="D10" s="6"/>
      <c r="E10" s="7"/>
      <c r="F10" s="7"/>
      <c r="G10" s="7"/>
      <c r="H10" s="7"/>
    </row>
    <row r="11" spans="1:8" x14ac:dyDescent="0.25">
      <c r="A11" s="9"/>
      <c r="B11" s="13"/>
      <c r="C11" s="30"/>
      <c r="D11" s="6"/>
      <c r="E11" s="7"/>
      <c r="F11" s="7"/>
      <c r="G11" s="7"/>
      <c r="H11" s="7"/>
    </row>
    <row r="12" spans="1:8" x14ac:dyDescent="0.25">
      <c r="A12" s="9"/>
      <c r="B12" s="13"/>
      <c r="C12" s="27" t="s">
        <v>60</v>
      </c>
      <c r="D12" s="6"/>
      <c r="E12" s="7"/>
      <c r="F12" s="7"/>
      <c r="G12" s="7"/>
      <c r="H12" s="7"/>
    </row>
    <row r="13" spans="1:8" ht="25.5" x14ac:dyDescent="0.25">
      <c r="A13" s="12">
        <v>5</v>
      </c>
      <c r="B13" s="12"/>
      <c r="C13" s="19" t="s">
        <v>15</v>
      </c>
      <c r="D13" s="6"/>
      <c r="E13" s="7"/>
      <c r="F13" s="7"/>
      <c r="G13" s="7"/>
      <c r="H13" s="7"/>
    </row>
    <row r="14" spans="1:8" ht="25.5" x14ac:dyDescent="0.25">
      <c r="A14" s="13"/>
      <c r="B14" s="13">
        <v>54</v>
      </c>
      <c r="C14" s="20" t="s">
        <v>22</v>
      </c>
      <c r="D14" s="6"/>
      <c r="E14" s="7"/>
      <c r="F14" s="7"/>
      <c r="G14" s="7"/>
      <c r="H14" s="8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A12" sqref="A12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207" t="s">
        <v>28</v>
      </c>
      <c r="B1" s="207"/>
      <c r="C1" s="207"/>
      <c r="D1" s="207"/>
      <c r="E1" s="207"/>
      <c r="F1" s="207"/>
    </row>
    <row r="2" spans="1:6" ht="18" customHeight="1" x14ac:dyDescent="0.25">
      <c r="A2" s="3"/>
      <c r="B2" s="3"/>
      <c r="C2" s="3"/>
      <c r="D2" s="3"/>
      <c r="E2" s="3"/>
      <c r="F2" s="3"/>
    </row>
    <row r="3" spans="1:6" ht="15.75" customHeight="1" x14ac:dyDescent="0.25">
      <c r="A3" s="207" t="s">
        <v>17</v>
      </c>
      <c r="B3" s="207"/>
      <c r="C3" s="207"/>
      <c r="D3" s="207"/>
      <c r="E3" s="207"/>
      <c r="F3" s="207"/>
    </row>
    <row r="4" spans="1:6" ht="18" x14ac:dyDescent="0.25">
      <c r="A4" s="3"/>
      <c r="B4" s="3"/>
      <c r="C4" s="3"/>
      <c r="D4" s="3"/>
      <c r="E4" s="4"/>
      <c r="F4" s="4"/>
    </row>
    <row r="5" spans="1:6" ht="18" customHeight="1" x14ac:dyDescent="0.25">
      <c r="A5" s="207" t="s">
        <v>56</v>
      </c>
      <c r="B5" s="207"/>
      <c r="C5" s="207"/>
      <c r="D5" s="207"/>
      <c r="E5" s="207"/>
      <c r="F5" s="207"/>
    </row>
    <row r="6" spans="1:6" ht="18" x14ac:dyDescent="0.25">
      <c r="A6" s="3"/>
      <c r="B6" s="3"/>
      <c r="C6" s="3"/>
      <c r="D6" s="3"/>
      <c r="E6" s="4"/>
      <c r="F6" s="4"/>
    </row>
    <row r="7" spans="1:6" ht="25.5" x14ac:dyDescent="0.25">
      <c r="A7" s="15" t="s">
        <v>49</v>
      </c>
      <c r="B7" s="15" t="s">
        <v>31</v>
      </c>
      <c r="C7" s="16" t="s">
        <v>32</v>
      </c>
      <c r="D7" s="16" t="s">
        <v>29</v>
      </c>
      <c r="E7" s="16" t="s">
        <v>25</v>
      </c>
      <c r="F7" s="16" t="s">
        <v>30</v>
      </c>
    </row>
    <row r="8" spans="1:6" x14ac:dyDescent="0.25">
      <c r="A8" s="9" t="s">
        <v>57</v>
      </c>
      <c r="B8" s="6"/>
      <c r="C8" s="7"/>
      <c r="D8" s="7"/>
      <c r="E8" s="7"/>
      <c r="F8" s="7"/>
    </row>
    <row r="9" spans="1:6" ht="25.5" x14ac:dyDescent="0.25">
      <c r="A9" s="9" t="s">
        <v>58</v>
      </c>
      <c r="B9" s="6"/>
      <c r="C9" s="7"/>
      <c r="D9" s="7"/>
      <c r="E9" s="7"/>
      <c r="F9" s="7"/>
    </row>
    <row r="10" spans="1:6" ht="25.5" x14ac:dyDescent="0.25">
      <c r="A10" s="14" t="s">
        <v>59</v>
      </c>
      <c r="B10" s="6"/>
      <c r="C10" s="7"/>
      <c r="D10" s="7"/>
      <c r="E10" s="7"/>
      <c r="F10" s="7"/>
    </row>
    <row r="11" spans="1:6" x14ac:dyDescent="0.25">
      <c r="A11" s="14"/>
      <c r="B11" s="6"/>
      <c r="C11" s="7"/>
      <c r="D11" s="7"/>
      <c r="E11" s="7"/>
      <c r="F11" s="7"/>
    </row>
    <row r="12" spans="1:6" x14ac:dyDescent="0.25">
      <c r="A12" s="9" t="s">
        <v>60</v>
      </c>
      <c r="B12" s="6"/>
      <c r="C12" s="7"/>
      <c r="D12" s="7"/>
      <c r="E12" s="7"/>
      <c r="F12" s="7"/>
    </row>
    <row r="13" spans="1:6" x14ac:dyDescent="0.25">
      <c r="A13" s="19" t="s">
        <v>51</v>
      </c>
      <c r="B13" s="6"/>
      <c r="C13" s="7"/>
      <c r="D13" s="7"/>
      <c r="E13" s="7"/>
      <c r="F13" s="7"/>
    </row>
    <row r="14" spans="1:6" x14ac:dyDescent="0.25">
      <c r="A14" s="11" t="s">
        <v>52</v>
      </c>
      <c r="B14" s="6"/>
      <c r="C14" s="7"/>
      <c r="D14" s="7"/>
      <c r="E14" s="7"/>
      <c r="F14" s="8"/>
    </row>
    <row r="15" spans="1:6" x14ac:dyDescent="0.25">
      <c r="A15" s="19" t="s">
        <v>53</v>
      </c>
      <c r="B15" s="6"/>
      <c r="C15" s="7"/>
      <c r="D15" s="7"/>
      <c r="E15" s="7"/>
      <c r="F15" s="8"/>
    </row>
    <row r="16" spans="1:6" x14ac:dyDescent="0.25">
      <c r="A16" s="11" t="s">
        <v>54</v>
      </c>
      <c r="B16" s="6"/>
      <c r="C16" s="7"/>
      <c r="D16" s="7"/>
      <c r="E16" s="7"/>
      <c r="F16" s="8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0"/>
  <sheetViews>
    <sheetView topLeftCell="C1" zoomScaleNormal="100" zoomScaleSheetLayoutView="70" workbookViewId="0">
      <selection activeCell="C2" sqref="C2"/>
    </sheetView>
  </sheetViews>
  <sheetFormatPr defaultRowHeight="15" x14ac:dyDescent="0.25"/>
  <cols>
    <col min="1" max="1" width="7.42578125" style="83" bestFit="1" customWidth="1"/>
    <col min="2" max="2" width="8.42578125" style="83" bestFit="1" customWidth="1"/>
    <col min="3" max="3" width="4.42578125" style="83" customWidth="1"/>
    <col min="4" max="4" width="36.85546875" style="83" customWidth="1"/>
    <col min="5" max="5" width="19.42578125" style="104" customWidth="1"/>
    <col min="6" max="6" width="20" style="104" customWidth="1"/>
    <col min="7" max="10" width="20.7109375" style="83" customWidth="1"/>
  </cols>
  <sheetData>
    <row r="1" spans="1:10" ht="33.75" customHeight="1" x14ac:dyDescent="0.25">
      <c r="A1" s="215" t="s">
        <v>204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x14ac:dyDescent="0.25">
      <c r="A2" s="84"/>
      <c r="B2" s="84"/>
      <c r="C2" s="84"/>
      <c r="D2" s="84"/>
      <c r="E2" s="114"/>
      <c r="F2" s="114"/>
      <c r="G2" s="119"/>
      <c r="H2" s="84"/>
      <c r="I2" s="85"/>
      <c r="J2" s="85"/>
    </row>
    <row r="3" spans="1:10" ht="15.75" x14ac:dyDescent="0.25">
      <c r="A3" s="215" t="s">
        <v>16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8" x14ac:dyDescent="0.25">
      <c r="A4" s="84"/>
      <c r="B4" s="84"/>
      <c r="C4" s="84"/>
      <c r="D4" s="84"/>
      <c r="E4" s="106" t="s">
        <v>70</v>
      </c>
      <c r="F4" s="106">
        <v>7.5345000000000004</v>
      </c>
      <c r="G4" s="84"/>
      <c r="H4" s="84"/>
      <c r="I4" s="85"/>
      <c r="J4" s="85"/>
    </row>
    <row r="5" spans="1:10" ht="25.5" x14ac:dyDescent="0.25">
      <c r="A5" s="244" t="s">
        <v>18</v>
      </c>
      <c r="B5" s="245"/>
      <c r="C5" s="246"/>
      <c r="D5" s="71" t="s">
        <v>19</v>
      </c>
      <c r="E5" s="100" t="s">
        <v>143</v>
      </c>
      <c r="F5" s="100" t="s">
        <v>141</v>
      </c>
      <c r="G5" s="70" t="s">
        <v>142</v>
      </c>
      <c r="H5" s="70" t="s">
        <v>29</v>
      </c>
      <c r="I5" s="70" t="s">
        <v>25</v>
      </c>
      <c r="J5" s="70" t="s">
        <v>30</v>
      </c>
    </row>
    <row r="6" spans="1:10" ht="30" customHeight="1" x14ac:dyDescent="0.25">
      <c r="A6" s="238">
        <v>151001</v>
      </c>
      <c r="B6" s="239"/>
      <c r="C6" s="240"/>
      <c r="D6" s="120" t="s">
        <v>92</v>
      </c>
      <c r="E6" s="163">
        <f>E7+E93+E112+E131+E144+E154+E159+E169+E179+E184</f>
        <v>7737250.6499999985</v>
      </c>
      <c r="F6" s="163">
        <f>F7+F93+F112+F131+F144+F154+F159+F169+F179+F184</f>
        <v>1026909.6356758907</v>
      </c>
      <c r="G6" s="164">
        <f>G7+G93+G112+G131+G144+G154+G159+G169+G179+G184</f>
        <v>1114750</v>
      </c>
      <c r="H6" s="164">
        <f>H7+H93+H112+H131+H144+H154+H159+H169+H179+H184+H189+H199</f>
        <v>1271190</v>
      </c>
      <c r="I6" s="164">
        <f>I7+I93+I112+I131+I144+I154+I159+I169+I179+I184+I189+I199</f>
        <v>1253790</v>
      </c>
      <c r="J6" s="164">
        <f>J7+J93+J112+J131+J144+J154+J159+J169+J179+J184+J189+J199</f>
        <v>1242950</v>
      </c>
    </row>
    <row r="7" spans="1:10" ht="30" customHeight="1" x14ac:dyDescent="0.25">
      <c r="A7" s="241" t="s">
        <v>93</v>
      </c>
      <c r="B7" s="242"/>
      <c r="C7" s="243"/>
      <c r="D7" s="121" t="s">
        <v>94</v>
      </c>
      <c r="E7" s="122">
        <f>E8+E17+E43+E47+E71+E78+E83+E87</f>
        <v>7462431.2599999998</v>
      </c>
      <c r="F7" s="122">
        <f>E7/F4</f>
        <v>990434.83442829642</v>
      </c>
      <c r="G7" s="123">
        <f>G8+G17+G43+G47+G71+G78+G83+G87</f>
        <v>1003320</v>
      </c>
      <c r="H7" s="123">
        <f>H8+H17+H43+H47+H71+H78+H83+H87</f>
        <v>1151790</v>
      </c>
      <c r="I7" s="123">
        <f>I8+I17+I43+I47+I71+I78+I83+I87</f>
        <v>1150390</v>
      </c>
      <c r="J7" s="123">
        <f>J8+J17+J43+J47+J71+J78+J83+J87</f>
        <v>1150390</v>
      </c>
    </row>
    <row r="8" spans="1:10" s="42" customFormat="1" x14ac:dyDescent="0.25">
      <c r="A8" s="235">
        <v>11</v>
      </c>
      <c r="B8" s="236"/>
      <c r="C8" s="237"/>
      <c r="D8" s="124" t="s">
        <v>95</v>
      </c>
      <c r="E8" s="125">
        <f t="shared" ref="E8:J8" si="0">SUM(E9)</f>
        <v>317792.01000000007</v>
      </c>
      <c r="F8" s="125">
        <f t="shared" si="0"/>
        <v>42178.248058928926</v>
      </c>
      <c r="G8" s="46">
        <f t="shared" si="0"/>
        <v>40800</v>
      </c>
      <c r="H8" s="46">
        <f t="shared" si="0"/>
        <v>52100</v>
      </c>
      <c r="I8" s="46">
        <f t="shared" si="0"/>
        <v>52100</v>
      </c>
      <c r="J8" s="126">
        <f t="shared" si="0"/>
        <v>52100</v>
      </c>
    </row>
    <row r="9" spans="1:10" x14ac:dyDescent="0.25">
      <c r="A9" s="229">
        <v>3</v>
      </c>
      <c r="B9" s="230"/>
      <c r="C9" s="231"/>
      <c r="D9" s="127" t="s">
        <v>9</v>
      </c>
      <c r="E9" s="128">
        <f>SUM(E10+E14)</f>
        <v>317792.01000000007</v>
      </c>
      <c r="F9" s="128">
        <f t="shared" ref="F9:J9" si="1">F10+F14</f>
        <v>42178.248058928926</v>
      </c>
      <c r="G9" s="47">
        <f t="shared" si="1"/>
        <v>40800</v>
      </c>
      <c r="H9" s="47">
        <f t="shared" si="1"/>
        <v>52100</v>
      </c>
      <c r="I9" s="47">
        <f t="shared" si="1"/>
        <v>52100</v>
      </c>
      <c r="J9" s="129">
        <f t="shared" si="1"/>
        <v>52100</v>
      </c>
    </row>
    <row r="10" spans="1:10" x14ac:dyDescent="0.25">
      <c r="A10" s="232">
        <v>31</v>
      </c>
      <c r="B10" s="233"/>
      <c r="C10" s="234"/>
      <c r="D10" s="130" t="s">
        <v>10</v>
      </c>
      <c r="E10" s="131">
        <f t="shared" ref="E10:H10" si="2">SUM(E11:E13)</f>
        <v>312794.17000000004</v>
      </c>
      <c r="F10" s="131">
        <f t="shared" si="2"/>
        <v>41514.920698121969</v>
      </c>
      <c r="G10" s="48">
        <f t="shared" si="2"/>
        <v>40070</v>
      </c>
      <c r="H10" s="48">
        <f t="shared" si="2"/>
        <v>51950</v>
      </c>
      <c r="I10" s="48">
        <v>51950</v>
      </c>
      <c r="J10" s="132">
        <v>51950</v>
      </c>
    </row>
    <row r="11" spans="1:10" x14ac:dyDescent="0.25">
      <c r="A11" s="133"/>
      <c r="B11" s="134">
        <v>3111</v>
      </c>
      <c r="C11" s="135"/>
      <c r="D11" s="30" t="s">
        <v>71</v>
      </c>
      <c r="E11" s="102">
        <v>260332.43</v>
      </c>
      <c r="F11" s="102">
        <f>E11/F4</f>
        <v>34552.051231004043</v>
      </c>
      <c r="G11" s="43">
        <v>33200</v>
      </c>
      <c r="H11" s="43">
        <v>43200</v>
      </c>
      <c r="I11" s="43"/>
      <c r="J11" s="45"/>
    </row>
    <row r="12" spans="1:10" x14ac:dyDescent="0.25">
      <c r="A12" s="133"/>
      <c r="B12" s="134">
        <v>3121</v>
      </c>
      <c r="C12" s="135"/>
      <c r="D12" s="30" t="s">
        <v>72</v>
      </c>
      <c r="E12" s="102">
        <v>9506.9</v>
      </c>
      <c r="F12" s="102">
        <f>E12/F4</f>
        <v>1261.7824673170082</v>
      </c>
      <c r="G12" s="43">
        <v>1400</v>
      </c>
      <c r="H12" s="43">
        <v>1600</v>
      </c>
      <c r="I12" s="43"/>
      <c r="J12" s="45"/>
    </row>
    <row r="13" spans="1:10" ht="25.5" x14ac:dyDescent="0.25">
      <c r="A13" s="133"/>
      <c r="B13" s="134">
        <v>3132</v>
      </c>
      <c r="C13" s="135"/>
      <c r="D13" s="30" t="s">
        <v>96</v>
      </c>
      <c r="E13" s="102">
        <v>42954.84</v>
      </c>
      <c r="F13" s="102">
        <f>E13/F4</f>
        <v>5701.0869998009148</v>
      </c>
      <c r="G13" s="43">
        <v>5470</v>
      </c>
      <c r="H13" s="43">
        <v>7150</v>
      </c>
      <c r="I13" s="43"/>
      <c r="J13" s="45"/>
    </row>
    <row r="14" spans="1:10" x14ac:dyDescent="0.25">
      <c r="A14" s="232">
        <v>32</v>
      </c>
      <c r="B14" s="233"/>
      <c r="C14" s="234"/>
      <c r="D14" s="130" t="s">
        <v>20</v>
      </c>
      <c r="E14" s="131">
        <f>SUM(E15:E16)</f>
        <v>4997.8399999999992</v>
      </c>
      <c r="F14" s="131">
        <f>SUM(F15:F16)</f>
        <v>663.32736080695463</v>
      </c>
      <c r="G14" s="48">
        <f>SUM(G15:G16)</f>
        <v>730</v>
      </c>
      <c r="H14" s="48">
        <f>SUM(H15:H16)</f>
        <v>150</v>
      </c>
      <c r="I14" s="48">
        <v>150</v>
      </c>
      <c r="J14" s="132">
        <v>150</v>
      </c>
    </row>
    <row r="15" spans="1:10" ht="25.5" x14ac:dyDescent="0.25">
      <c r="A15" s="133"/>
      <c r="B15" s="134">
        <v>3212</v>
      </c>
      <c r="C15" s="135"/>
      <c r="D15" s="30" t="s">
        <v>97</v>
      </c>
      <c r="E15" s="102">
        <v>358.15</v>
      </c>
      <c r="F15" s="102">
        <f>E15/F4</f>
        <v>47.534673833698314</v>
      </c>
      <c r="G15" s="43">
        <v>130</v>
      </c>
      <c r="H15" s="43">
        <v>150</v>
      </c>
      <c r="I15" s="43"/>
      <c r="J15" s="45"/>
    </row>
    <row r="16" spans="1:10" ht="15" customHeight="1" x14ac:dyDescent="0.25">
      <c r="A16" s="133"/>
      <c r="B16" s="134">
        <v>3221</v>
      </c>
      <c r="C16" s="135"/>
      <c r="D16" s="30" t="s">
        <v>99</v>
      </c>
      <c r="E16" s="102">
        <v>4639.6899999999996</v>
      </c>
      <c r="F16" s="102">
        <f>E16/F4</f>
        <v>615.79268697325631</v>
      </c>
      <c r="G16" s="43">
        <v>600</v>
      </c>
      <c r="H16" s="43">
        <v>0</v>
      </c>
      <c r="I16" s="43"/>
      <c r="J16" s="45"/>
    </row>
    <row r="17" spans="1:10" s="42" customFormat="1" x14ac:dyDescent="0.25">
      <c r="A17" s="235">
        <v>21</v>
      </c>
      <c r="B17" s="236"/>
      <c r="C17" s="237"/>
      <c r="D17" s="124" t="s">
        <v>98</v>
      </c>
      <c r="E17" s="125">
        <f t="shared" ref="E17:J17" si="3">SUM(E18)</f>
        <v>6434466.3500000006</v>
      </c>
      <c r="F17" s="125">
        <f t="shared" si="3"/>
        <v>854000.44462140824</v>
      </c>
      <c r="G17" s="46">
        <f t="shared" si="3"/>
        <v>890120</v>
      </c>
      <c r="H17" s="46">
        <f>SUM(H18)</f>
        <v>1018650</v>
      </c>
      <c r="I17" s="46">
        <f t="shared" si="3"/>
        <v>1017250</v>
      </c>
      <c r="J17" s="126">
        <f t="shared" si="3"/>
        <v>1017250</v>
      </c>
    </row>
    <row r="18" spans="1:10" x14ac:dyDescent="0.25">
      <c r="A18" s="229">
        <v>3</v>
      </c>
      <c r="B18" s="230"/>
      <c r="C18" s="231"/>
      <c r="D18" s="127" t="s">
        <v>9</v>
      </c>
      <c r="E18" s="128">
        <f t="shared" ref="E18:J18" si="4">E19+E24+E37+E39+E41</f>
        <v>6434466.3500000006</v>
      </c>
      <c r="F18" s="128">
        <f t="shared" si="4"/>
        <v>854000.44462140824</v>
      </c>
      <c r="G18" s="47">
        <f t="shared" si="4"/>
        <v>890120</v>
      </c>
      <c r="H18" s="47">
        <f t="shared" si="4"/>
        <v>1018650</v>
      </c>
      <c r="I18" s="47">
        <f>I19+I24+I37+I39+I41</f>
        <v>1017250</v>
      </c>
      <c r="J18" s="129">
        <f t="shared" si="4"/>
        <v>1017250</v>
      </c>
    </row>
    <row r="19" spans="1:10" x14ac:dyDescent="0.25">
      <c r="A19" s="232">
        <v>31</v>
      </c>
      <c r="B19" s="233"/>
      <c r="C19" s="234"/>
      <c r="D19" s="130" t="s">
        <v>10</v>
      </c>
      <c r="E19" s="131">
        <f>SUM(E20:E23)</f>
        <v>6055337.54</v>
      </c>
      <c r="F19" s="131">
        <f>SUM(F20:F23)</f>
        <v>803681.40420731297</v>
      </c>
      <c r="G19" s="48">
        <f>SUM(G20:G23)</f>
        <v>846720</v>
      </c>
      <c r="H19" s="48">
        <f>SUM(H20:H23)</f>
        <v>979100</v>
      </c>
      <c r="I19" s="48">
        <v>979000</v>
      </c>
      <c r="J19" s="132">
        <v>979000</v>
      </c>
    </row>
    <row r="20" spans="1:10" x14ac:dyDescent="0.25">
      <c r="A20" s="133"/>
      <c r="B20" s="134">
        <v>3111</v>
      </c>
      <c r="C20" s="135"/>
      <c r="D20" s="30" t="s">
        <v>71</v>
      </c>
      <c r="E20" s="102">
        <v>5018209.84</v>
      </c>
      <c r="F20" s="102">
        <f>E20/F4</f>
        <v>666030.90317871119</v>
      </c>
      <c r="G20" s="43">
        <v>706320</v>
      </c>
      <c r="H20" s="43">
        <v>800000</v>
      </c>
      <c r="I20" s="43"/>
      <c r="J20" s="45"/>
    </row>
    <row r="21" spans="1:10" x14ac:dyDescent="0.25">
      <c r="A21" s="133"/>
      <c r="B21" s="134">
        <v>3121</v>
      </c>
      <c r="C21" s="135"/>
      <c r="D21" s="30" t="s">
        <v>72</v>
      </c>
      <c r="E21" s="102">
        <v>208318.35</v>
      </c>
      <c r="F21" s="102">
        <f>E21/F4</f>
        <v>27648.596456301013</v>
      </c>
      <c r="G21" s="43">
        <v>24300</v>
      </c>
      <c r="H21" s="43">
        <v>47000</v>
      </c>
      <c r="I21" s="43"/>
      <c r="J21" s="45"/>
    </row>
    <row r="22" spans="1:10" ht="25.5" x14ac:dyDescent="0.25">
      <c r="A22" s="136"/>
      <c r="B22" s="134">
        <v>3132</v>
      </c>
      <c r="C22" s="135"/>
      <c r="D22" s="30" t="s">
        <v>96</v>
      </c>
      <c r="E22" s="102">
        <v>826855.15</v>
      </c>
      <c r="F22" s="102">
        <f>E22/F4</f>
        <v>109742.53766009689</v>
      </c>
      <c r="G22" s="43">
        <v>116000</v>
      </c>
      <c r="H22" s="43">
        <v>132000</v>
      </c>
      <c r="I22" s="43"/>
      <c r="J22" s="45"/>
    </row>
    <row r="23" spans="1:10" ht="25.5" x14ac:dyDescent="0.25">
      <c r="A23" s="136"/>
      <c r="B23" s="134">
        <v>3133</v>
      </c>
      <c r="C23" s="135"/>
      <c r="D23" s="30" t="s">
        <v>144</v>
      </c>
      <c r="E23" s="102">
        <v>1954.2</v>
      </c>
      <c r="F23" s="102">
        <f>E23/F4</f>
        <v>259.36691220386223</v>
      </c>
      <c r="G23" s="43">
        <v>100</v>
      </c>
      <c r="H23" s="43">
        <v>100</v>
      </c>
      <c r="I23" s="43"/>
      <c r="J23" s="45"/>
    </row>
    <row r="24" spans="1:10" x14ac:dyDescent="0.25">
      <c r="A24" s="232">
        <v>32</v>
      </c>
      <c r="B24" s="233"/>
      <c r="C24" s="234"/>
      <c r="D24" s="130" t="s">
        <v>20</v>
      </c>
      <c r="E24" s="131">
        <f t="shared" ref="E24:G24" si="5">SUM(E25:E36)</f>
        <v>235014.84</v>
      </c>
      <c r="F24" s="131">
        <f t="shared" si="5"/>
        <v>31191.829583913997</v>
      </c>
      <c r="G24" s="48">
        <f t="shared" si="5"/>
        <v>27200</v>
      </c>
      <c r="H24" s="48">
        <f>SUM(H25:H36)</f>
        <v>25400</v>
      </c>
      <c r="I24" s="48">
        <v>24400</v>
      </c>
      <c r="J24" s="132">
        <v>24400</v>
      </c>
    </row>
    <row r="25" spans="1:10" x14ac:dyDescent="0.25">
      <c r="A25" s="133"/>
      <c r="B25" s="134">
        <v>3211</v>
      </c>
      <c r="C25" s="135"/>
      <c r="D25" s="30" t="s">
        <v>73</v>
      </c>
      <c r="E25" s="113">
        <v>1284</v>
      </c>
      <c r="F25" s="113">
        <f>E25/F4</f>
        <v>170.41608600437985</v>
      </c>
      <c r="G25" s="137">
        <v>400</v>
      </c>
      <c r="H25" s="43">
        <v>500</v>
      </c>
      <c r="I25" s="43"/>
      <c r="J25" s="45"/>
    </row>
    <row r="26" spans="1:10" ht="25.5" x14ac:dyDescent="0.25">
      <c r="A26" s="133"/>
      <c r="B26" s="134">
        <v>3212</v>
      </c>
      <c r="C26" s="135"/>
      <c r="D26" s="30" t="s">
        <v>97</v>
      </c>
      <c r="E26" s="113">
        <v>131352.60999999999</v>
      </c>
      <c r="F26" s="113">
        <f>E26/F4</f>
        <v>17433.487291791091</v>
      </c>
      <c r="G26" s="137">
        <v>16500</v>
      </c>
      <c r="H26" s="43">
        <v>16500</v>
      </c>
      <c r="I26" s="43"/>
      <c r="J26" s="45"/>
    </row>
    <row r="27" spans="1:10" ht="15" customHeight="1" x14ac:dyDescent="0.25">
      <c r="A27" s="133"/>
      <c r="B27" s="134">
        <v>3221</v>
      </c>
      <c r="C27" s="135"/>
      <c r="D27" s="30" t="s">
        <v>99</v>
      </c>
      <c r="E27" s="113">
        <v>0</v>
      </c>
      <c r="F27" s="113">
        <f>E27/F4</f>
        <v>0</v>
      </c>
      <c r="G27" s="137">
        <v>500</v>
      </c>
      <c r="H27" s="43">
        <v>500</v>
      </c>
      <c r="I27" s="43"/>
      <c r="J27" s="45"/>
    </row>
    <row r="28" spans="1:10" x14ac:dyDescent="0.25">
      <c r="A28" s="133"/>
      <c r="B28" s="134">
        <v>3225</v>
      </c>
      <c r="C28" s="135"/>
      <c r="D28" s="30" t="s">
        <v>100</v>
      </c>
      <c r="E28" s="113">
        <v>0</v>
      </c>
      <c r="F28" s="113">
        <f>E28/F4</f>
        <v>0</v>
      </c>
      <c r="G28" s="137">
        <v>500</v>
      </c>
      <c r="H28" s="43">
        <v>500</v>
      </c>
      <c r="I28" s="43"/>
      <c r="J28" s="45"/>
    </row>
    <row r="29" spans="1:10" x14ac:dyDescent="0.25">
      <c r="A29" s="133"/>
      <c r="B29" s="134">
        <v>3231</v>
      </c>
      <c r="C29" s="135"/>
      <c r="D29" s="30" t="s">
        <v>101</v>
      </c>
      <c r="E29" s="113">
        <v>2350</v>
      </c>
      <c r="F29" s="113">
        <f>E29/F4</f>
        <v>311.89859977437123</v>
      </c>
      <c r="G29" s="137">
        <v>350</v>
      </c>
      <c r="H29" s="43">
        <v>350</v>
      </c>
      <c r="I29" s="43"/>
      <c r="J29" s="45"/>
    </row>
    <row r="30" spans="1:10" x14ac:dyDescent="0.25">
      <c r="A30" s="133"/>
      <c r="B30" s="134">
        <v>3236</v>
      </c>
      <c r="C30" s="135"/>
      <c r="D30" s="30" t="s">
        <v>102</v>
      </c>
      <c r="E30" s="113">
        <v>3760</v>
      </c>
      <c r="F30" s="113">
        <f>E30/F4</f>
        <v>499.03775963899392</v>
      </c>
      <c r="G30" s="137">
        <v>250</v>
      </c>
      <c r="H30" s="43">
        <v>0</v>
      </c>
      <c r="I30" s="43"/>
      <c r="J30" s="45"/>
    </row>
    <row r="31" spans="1:10" x14ac:dyDescent="0.25">
      <c r="A31" s="133"/>
      <c r="B31" s="134">
        <v>3237</v>
      </c>
      <c r="C31" s="135"/>
      <c r="D31" s="30" t="s">
        <v>78</v>
      </c>
      <c r="E31" s="113">
        <v>0</v>
      </c>
      <c r="F31" s="113">
        <f>E31/F4</f>
        <v>0</v>
      </c>
      <c r="G31" s="137">
        <v>150</v>
      </c>
      <c r="H31" s="43">
        <v>150</v>
      </c>
      <c r="I31" s="43"/>
      <c r="J31" s="45"/>
    </row>
    <row r="32" spans="1:10" x14ac:dyDescent="0.25">
      <c r="A32" s="133"/>
      <c r="B32" s="134">
        <v>3239</v>
      </c>
      <c r="C32" s="135"/>
      <c r="D32" s="30" t="s">
        <v>80</v>
      </c>
      <c r="E32" s="113">
        <v>6543.75</v>
      </c>
      <c r="F32" s="113">
        <f>E32/F4</f>
        <v>868.50487756320922</v>
      </c>
      <c r="G32" s="137">
        <v>600</v>
      </c>
      <c r="H32" s="43">
        <v>600</v>
      </c>
      <c r="I32" s="43"/>
      <c r="J32" s="45"/>
    </row>
    <row r="33" spans="1:10" x14ac:dyDescent="0.25">
      <c r="A33" s="133"/>
      <c r="B33" s="134">
        <v>3293</v>
      </c>
      <c r="C33" s="135"/>
      <c r="D33" s="30" t="s">
        <v>82</v>
      </c>
      <c r="E33" s="113">
        <v>0</v>
      </c>
      <c r="F33" s="113">
        <f>E33/F4</f>
        <v>0</v>
      </c>
      <c r="G33" s="137">
        <v>150</v>
      </c>
      <c r="H33" s="43">
        <v>150</v>
      </c>
      <c r="I33" s="43"/>
      <c r="J33" s="45"/>
    </row>
    <row r="34" spans="1:10" x14ac:dyDescent="0.25">
      <c r="A34" s="133"/>
      <c r="B34" s="134">
        <v>3295</v>
      </c>
      <c r="C34" s="135"/>
      <c r="D34" s="30" t="s">
        <v>84</v>
      </c>
      <c r="E34" s="113">
        <v>35225</v>
      </c>
      <c r="F34" s="113">
        <f>E34/F4</f>
        <v>4675.1609264052022</v>
      </c>
      <c r="G34" s="137">
        <v>4650</v>
      </c>
      <c r="H34" s="43">
        <v>5000</v>
      </c>
      <c r="I34" s="43"/>
      <c r="J34" s="45"/>
    </row>
    <row r="35" spans="1:10" x14ac:dyDescent="0.25">
      <c r="A35" s="133"/>
      <c r="B35" s="134">
        <v>3296</v>
      </c>
      <c r="C35" s="135"/>
      <c r="D35" s="30" t="s">
        <v>85</v>
      </c>
      <c r="E35" s="113">
        <v>53861.98</v>
      </c>
      <c r="F35" s="113">
        <f>E35/F4</f>
        <v>7148.7132523724204</v>
      </c>
      <c r="G35" s="137">
        <v>3000</v>
      </c>
      <c r="H35" s="43">
        <v>1000</v>
      </c>
      <c r="I35" s="43"/>
      <c r="J35" s="45"/>
    </row>
    <row r="36" spans="1:10" ht="15.75" customHeight="1" x14ac:dyDescent="0.25">
      <c r="A36" s="133"/>
      <c r="B36" s="134">
        <v>3299</v>
      </c>
      <c r="C36" s="135"/>
      <c r="D36" s="30" t="s">
        <v>103</v>
      </c>
      <c r="E36" s="113">
        <v>637.5</v>
      </c>
      <c r="F36" s="113">
        <f>E36/F4</f>
        <v>84.610790364324103</v>
      </c>
      <c r="G36" s="137">
        <v>150</v>
      </c>
      <c r="H36" s="43">
        <v>150</v>
      </c>
      <c r="I36" s="43"/>
      <c r="J36" s="45"/>
    </row>
    <row r="37" spans="1:10" x14ac:dyDescent="0.25">
      <c r="A37" s="232">
        <v>34</v>
      </c>
      <c r="B37" s="233"/>
      <c r="C37" s="234"/>
      <c r="D37" s="130" t="s">
        <v>86</v>
      </c>
      <c r="E37" s="138">
        <f t="shared" ref="E37:H37" si="6">SUM(E38)</f>
        <v>47197.9</v>
      </c>
      <c r="F37" s="138">
        <f t="shared" si="6"/>
        <v>6264.2378392726787</v>
      </c>
      <c r="G37" s="139">
        <f t="shared" si="6"/>
        <v>3000</v>
      </c>
      <c r="H37" s="48">
        <f t="shared" si="6"/>
        <v>300</v>
      </c>
      <c r="I37" s="48">
        <v>0</v>
      </c>
      <c r="J37" s="132">
        <v>0</v>
      </c>
    </row>
    <row r="38" spans="1:10" x14ac:dyDescent="0.25">
      <c r="A38" s="133"/>
      <c r="B38" s="134">
        <v>3433</v>
      </c>
      <c r="C38" s="135"/>
      <c r="D38" s="30" t="s">
        <v>87</v>
      </c>
      <c r="E38" s="113">
        <v>47197.9</v>
      </c>
      <c r="F38" s="113">
        <f>E38/F4</f>
        <v>6264.2378392726787</v>
      </c>
      <c r="G38" s="137">
        <v>3000</v>
      </c>
      <c r="H38" s="43">
        <v>300</v>
      </c>
      <c r="I38" s="43"/>
      <c r="J38" s="45"/>
    </row>
    <row r="39" spans="1:10" x14ac:dyDescent="0.25">
      <c r="A39" s="232">
        <v>37</v>
      </c>
      <c r="B39" s="233"/>
      <c r="C39" s="234"/>
      <c r="D39" s="130" t="s">
        <v>104</v>
      </c>
      <c r="E39" s="138">
        <f t="shared" ref="E39:H39" si="7">SUM(E40)</f>
        <v>96916.07</v>
      </c>
      <c r="F39" s="138">
        <f t="shared" si="7"/>
        <v>12862.972990908487</v>
      </c>
      <c r="G39" s="139">
        <f t="shared" si="7"/>
        <v>13200</v>
      </c>
      <c r="H39" s="48">
        <f t="shared" si="7"/>
        <v>13200</v>
      </c>
      <c r="I39" s="48">
        <v>13200</v>
      </c>
      <c r="J39" s="132">
        <v>13200</v>
      </c>
    </row>
    <row r="40" spans="1:10" ht="25.5" x14ac:dyDescent="0.25">
      <c r="A40" s="133"/>
      <c r="B40" s="134">
        <v>3722</v>
      </c>
      <c r="C40" s="135"/>
      <c r="D40" s="30" t="s">
        <v>105</v>
      </c>
      <c r="E40" s="113">
        <v>96916.07</v>
      </c>
      <c r="F40" s="113">
        <f>E40/F4</f>
        <v>12862.972990908487</v>
      </c>
      <c r="G40" s="137">
        <v>13200</v>
      </c>
      <c r="H40" s="43">
        <v>13200</v>
      </c>
      <c r="I40" s="43"/>
      <c r="J40" s="45"/>
    </row>
    <row r="41" spans="1:10" x14ac:dyDescent="0.25">
      <c r="A41" s="140">
        <v>38</v>
      </c>
      <c r="B41" s="141"/>
      <c r="C41" s="142"/>
      <c r="D41" s="130" t="s">
        <v>145</v>
      </c>
      <c r="E41" s="138">
        <f>SUM(E42)</f>
        <v>0</v>
      </c>
      <c r="F41" s="138">
        <f>SUM(F42)</f>
        <v>0</v>
      </c>
      <c r="G41" s="139">
        <f>SUM(G42)</f>
        <v>0</v>
      </c>
      <c r="H41" s="48">
        <f>SUM(H42)</f>
        <v>650</v>
      </c>
      <c r="I41" s="48">
        <v>650</v>
      </c>
      <c r="J41" s="132">
        <v>650</v>
      </c>
    </row>
    <row r="42" spans="1:10" x14ac:dyDescent="0.25">
      <c r="A42" s="133"/>
      <c r="B42" s="134">
        <v>3812</v>
      </c>
      <c r="C42" s="135"/>
      <c r="D42" s="30" t="s">
        <v>146</v>
      </c>
      <c r="E42" s="113">
        <v>0</v>
      </c>
      <c r="F42" s="113">
        <v>0</v>
      </c>
      <c r="G42" s="137">
        <v>0</v>
      </c>
      <c r="H42" s="43">
        <v>650</v>
      </c>
      <c r="I42" s="43"/>
      <c r="J42" s="45"/>
    </row>
    <row r="43" spans="1:10" s="42" customFormat="1" x14ac:dyDescent="0.25">
      <c r="A43" s="235">
        <v>22</v>
      </c>
      <c r="B43" s="236"/>
      <c r="C43" s="237"/>
      <c r="D43" s="124" t="s">
        <v>147</v>
      </c>
      <c r="E43" s="143">
        <f t="shared" ref="E43:J45" si="8">SUM(E44)</f>
        <v>0</v>
      </c>
      <c r="F43" s="143">
        <f t="shared" si="8"/>
        <v>0</v>
      </c>
      <c r="G43" s="144">
        <f t="shared" si="8"/>
        <v>300</v>
      </c>
      <c r="H43" s="46">
        <f t="shared" si="8"/>
        <v>300</v>
      </c>
      <c r="I43" s="46">
        <f t="shared" si="8"/>
        <v>300</v>
      </c>
      <c r="J43" s="126">
        <f t="shared" si="8"/>
        <v>300</v>
      </c>
    </row>
    <row r="44" spans="1:10" x14ac:dyDescent="0.25">
      <c r="A44" s="229">
        <v>3</v>
      </c>
      <c r="B44" s="230"/>
      <c r="C44" s="231"/>
      <c r="D44" s="127" t="s">
        <v>9</v>
      </c>
      <c r="E44" s="145">
        <f t="shared" si="8"/>
        <v>0</v>
      </c>
      <c r="F44" s="145">
        <f t="shared" si="8"/>
        <v>0</v>
      </c>
      <c r="G44" s="146">
        <f t="shared" si="8"/>
        <v>300</v>
      </c>
      <c r="H44" s="47">
        <f t="shared" si="8"/>
        <v>300</v>
      </c>
      <c r="I44" s="47">
        <f t="shared" si="8"/>
        <v>300</v>
      </c>
      <c r="J44" s="129">
        <f t="shared" si="8"/>
        <v>300</v>
      </c>
    </row>
    <row r="45" spans="1:10" x14ac:dyDescent="0.25">
      <c r="A45" s="232">
        <v>32</v>
      </c>
      <c r="B45" s="233"/>
      <c r="C45" s="234"/>
      <c r="D45" s="130" t="s">
        <v>20</v>
      </c>
      <c r="E45" s="138">
        <f>SUM(E46)</f>
        <v>0</v>
      </c>
      <c r="F45" s="138">
        <f>SUM(F46)</f>
        <v>0</v>
      </c>
      <c r="G45" s="139">
        <f t="shared" si="8"/>
        <v>300</v>
      </c>
      <c r="H45" s="48">
        <f t="shared" si="8"/>
        <v>300</v>
      </c>
      <c r="I45" s="48">
        <v>300</v>
      </c>
      <c r="J45" s="132">
        <v>300</v>
      </c>
    </row>
    <row r="46" spans="1:10" ht="15" customHeight="1" x14ac:dyDescent="0.25">
      <c r="A46" s="133"/>
      <c r="B46" s="134">
        <v>3299</v>
      </c>
      <c r="C46" s="135"/>
      <c r="D46" s="30" t="s">
        <v>103</v>
      </c>
      <c r="E46" s="113">
        <v>0</v>
      </c>
      <c r="F46" s="113">
        <f>E46/F4</f>
        <v>0</v>
      </c>
      <c r="G46" s="137">
        <v>300</v>
      </c>
      <c r="H46" s="43">
        <v>300</v>
      </c>
      <c r="I46" s="43"/>
      <c r="J46" s="45"/>
    </row>
    <row r="47" spans="1:10" s="42" customFormat="1" ht="25.5" x14ac:dyDescent="0.25">
      <c r="A47" s="235">
        <v>24</v>
      </c>
      <c r="B47" s="236"/>
      <c r="C47" s="237"/>
      <c r="D47" s="124" t="s">
        <v>107</v>
      </c>
      <c r="E47" s="143">
        <f t="shared" ref="E47:J48" si="9">SUM(E48)</f>
        <v>417565.70999999996</v>
      </c>
      <c r="F47" s="143">
        <f t="shared" si="9"/>
        <v>55420.493728847294</v>
      </c>
      <c r="G47" s="144">
        <f t="shared" si="9"/>
        <v>44200</v>
      </c>
      <c r="H47" s="46">
        <f t="shared" si="9"/>
        <v>45540</v>
      </c>
      <c r="I47" s="46">
        <f t="shared" si="9"/>
        <v>45540</v>
      </c>
      <c r="J47" s="126">
        <f t="shared" si="9"/>
        <v>45540</v>
      </c>
    </row>
    <row r="48" spans="1:10" x14ac:dyDescent="0.25">
      <c r="A48" s="229">
        <v>3</v>
      </c>
      <c r="B48" s="230"/>
      <c r="C48" s="231"/>
      <c r="D48" s="127" t="s">
        <v>9</v>
      </c>
      <c r="E48" s="145">
        <f t="shared" si="9"/>
        <v>417565.70999999996</v>
      </c>
      <c r="F48" s="145">
        <f t="shared" si="9"/>
        <v>55420.493728847294</v>
      </c>
      <c r="G48" s="146">
        <f t="shared" si="9"/>
        <v>44200</v>
      </c>
      <c r="H48" s="47">
        <f t="shared" si="9"/>
        <v>45540</v>
      </c>
      <c r="I48" s="47">
        <f t="shared" si="9"/>
        <v>45540</v>
      </c>
      <c r="J48" s="129">
        <f t="shared" si="9"/>
        <v>45540</v>
      </c>
    </row>
    <row r="49" spans="1:10" x14ac:dyDescent="0.25">
      <c r="A49" s="232">
        <v>32</v>
      </c>
      <c r="B49" s="233"/>
      <c r="C49" s="234"/>
      <c r="D49" s="130" t="s">
        <v>20</v>
      </c>
      <c r="E49" s="138">
        <f t="shared" ref="E49:G49" si="10">SUM(E50:E70)</f>
        <v>417565.70999999996</v>
      </c>
      <c r="F49" s="138">
        <f t="shared" si="10"/>
        <v>55420.493728847294</v>
      </c>
      <c r="G49" s="139">
        <f t="shared" si="10"/>
        <v>44200</v>
      </c>
      <c r="H49" s="48">
        <f>SUM(H50:H70)</f>
        <v>45540</v>
      </c>
      <c r="I49" s="48">
        <v>45540</v>
      </c>
      <c r="J49" s="132">
        <v>45540</v>
      </c>
    </row>
    <row r="50" spans="1:10" x14ac:dyDescent="0.25">
      <c r="A50" s="133"/>
      <c r="B50" s="134">
        <v>3211</v>
      </c>
      <c r="C50" s="135"/>
      <c r="D50" s="30" t="s">
        <v>73</v>
      </c>
      <c r="E50" s="113">
        <v>19889.87</v>
      </c>
      <c r="F50" s="113">
        <f>E50/F4</f>
        <v>2639.8394054018181</v>
      </c>
      <c r="G50" s="137">
        <v>1680</v>
      </c>
      <c r="H50" s="43">
        <v>2000</v>
      </c>
      <c r="I50" s="43"/>
      <c r="J50" s="45"/>
    </row>
    <row r="51" spans="1:10" ht="15.75" customHeight="1" x14ac:dyDescent="0.25">
      <c r="A51" s="133"/>
      <c r="B51" s="134">
        <v>3213</v>
      </c>
      <c r="C51" s="135"/>
      <c r="D51" s="30" t="s">
        <v>108</v>
      </c>
      <c r="E51" s="113">
        <v>1560</v>
      </c>
      <c r="F51" s="113">
        <f>E51/F4</f>
        <v>207.04758112681662</v>
      </c>
      <c r="G51" s="137">
        <v>300</v>
      </c>
      <c r="H51" s="43">
        <v>300</v>
      </c>
      <c r="I51" s="43"/>
      <c r="J51" s="45"/>
    </row>
    <row r="52" spans="1:10" ht="14.25" customHeight="1" x14ac:dyDescent="0.25">
      <c r="A52" s="133"/>
      <c r="B52" s="134">
        <v>3221</v>
      </c>
      <c r="C52" s="135"/>
      <c r="D52" s="30" t="s">
        <v>211</v>
      </c>
      <c r="E52" s="113">
        <v>33882.29</v>
      </c>
      <c r="F52" s="113">
        <f>E52/F4</f>
        <v>4496.9526843188005</v>
      </c>
      <c r="G52" s="137">
        <v>3000</v>
      </c>
      <c r="H52" s="43">
        <v>3320</v>
      </c>
      <c r="I52" s="43"/>
      <c r="J52" s="45"/>
    </row>
    <row r="53" spans="1:10" x14ac:dyDescent="0.25">
      <c r="A53" s="133"/>
      <c r="B53" s="134">
        <v>3223</v>
      </c>
      <c r="C53" s="135"/>
      <c r="D53" s="30" t="s">
        <v>75</v>
      </c>
      <c r="E53" s="113">
        <v>176559.44</v>
      </c>
      <c r="F53" s="113">
        <f>E53/F4</f>
        <v>23433.464728913663</v>
      </c>
      <c r="G53" s="137">
        <v>18500</v>
      </c>
      <c r="H53" s="43">
        <v>18500</v>
      </c>
      <c r="I53" s="43"/>
      <c r="J53" s="45"/>
    </row>
    <row r="54" spans="1:10" ht="15" customHeight="1" x14ac:dyDescent="0.25">
      <c r="A54" s="133"/>
      <c r="B54" s="134">
        <v>3224</v>
      </c>
      <c r="C54" s="135"/>
      <c r="D54" s="30" t="s">
        <v>109</v>
      </c>
      <c r="E54" s="113">
        <v>8446.5</v>
      </c>
      <c r="F54" s="113">
        <f>E54/F4</f>
        <v>1121.0432012741389</v>
      </c>
      <c r="G54" s="137">
        <v>1500</v>
      </c>
      <c r="H54" s="43">
        <v>1500</v>
      </c>
      <c r="I54" s="43"/>
      <c r="J54" s="45"/>
    </row>
    <row r="55" spans="1:10" x14ac:dyDescent="0.25">
      <c r="A55" s="133"/>
      <c r="B55" s="134">
        <v>3225</v>
      </c>
      <c r="C55" s="135"/>
      <c r="D55" s="30" t="s">
        <v>100</v>
      </c>
      <c r="E55" s="113">
        <v>1728.59</v>
      </c>
      <c r="F55" s="113">
        <f>E55/F4</f>
        <v>229.42331939743843</v>
      </c>
      <c r="G55" s="137">
        <v>1050</v>
      </c>
      <c r="H55" s="43">
        <v>700</v>
      </c>
      <c r="I55" s="43"/>
      <c r="J55" s="45"/>
    </row>
    <row r="56" spans="1:10" x14ac:dyDescent="0.25">
      <c r="A56" s="133"/>
      <c r="B56" s="134">
        <v>3227</v>
      </c>
      <c r="C56" s="135"/>
      <c r="D56" s="30" t="s">
        <v>110</v>
      </c>
      <c r="E56" s="113">
        <v>0</v>
      </c>
      <c r="F56" s="113">
        <f>E56/F4</f>
        <v>0</v>
      </c>
      <c r="G56" s="137">
        <v>900</v>
      </c>
      <c r="H56" s="43">
        <v>800</v>
      </c>
      <c r="I56" s="43"/>
      <c r="J56" s="45"/>
    </row>
    <row r="57" spans="1:10" x14ac:dyDescent="0.25">
      <c r="A57" s="133"/>
      <c r="B57" s="134">
        <v>3231</v>
      </c>
      <c r="C57" s="135"/>
      <c r="D57" s="30" t="s">
        <v>101</v>
      </c>
      <c r="E57" s="113">
        <v>17766.98</v>
      </c>
      <c r="F57" s="113">
        <f>E57/F4</f>
        <v>2358.0834826464925</v>
      </c>
      <c r="G57" s="137">
        <v>2000</v>
      </c>
      <c r="H57" s="43">
        <v>2000</v>
      </c>
      <c r="I57" s="43"/>
      <c r="J57" s="45"/>
    </row>
    <row r="58" spans="1:10" x14ac:dyDescent="0.25">
      <c r="A58" s="133"/>
      <c r="B58" s="134">
        <v>3232</v>
      </c>
      <c r="C58" s="135"/>
      <c r="D58" s="30" t="s">
        <v>111</v>
      </c>
      <c r="E58" s="113">
        <v>29090.2</v>
      </c>
      <c r="F58" s="113">
        <f>E58/F4</f>
        <v>3860.9330413431549</v>
      </c>
      <c r="G58" s="137">
        <v>1500</v>
      </c>
      <c r="H58" s="43">
        <v>2000</v>
      </c>
      <c r="I58" s="43"/>
      <c r="J58" s="45"/>
    </row>
    <row r="59" spans="1:10" x14ac:dyDescent="0.25">
      <c r="A59" s="133"/>
      <c r="B59" s="134">
        <v>3233</v>
      </c>
      <c r="C59" s="135"/>
      <c r="D59" s="30" t="s">
        <v>112</v>
      </c>
      <c r="E59" s="113">
        <v>1920</v>
      </c>
      <c r="F59" s="113">
        <f>E59/F4</f>
        <v>254.82779215608201</v>
      </c>
      <c r="G59" s="137">
        <v>270</v>
      </c>
      <c r="H59" s="43">
        <v>260</v>
      </c>
      <c r="I59" s="43"/>
      <c r="J59" s="45"/>
    </row>
    <row r="60" spans="1:10" x14ac:dyDescent="0.25">
      <c r="A60" s="133"/>
      <c r="B60" s="134">
        <v>3234</v>
      </c>
      <c r="C60" s="135"/>
      <c r="D60" s="30" t="s">
        <v>76</v>
      </c>
      <c r="E60" s="113">
        <v>64214.45</v>
      </c>
      <c r="F60" s="113">
        <f>E60/F4</f>
        <v>8522.7221448005839</v>
      </c>
      <c r="G60" s="137">
        <v>8000</v>
      </c>
      <c r="H60" s="43">
        <v>8000</v>
      </c>
      <c r="I60" s="43"/>
      <c r="J60" s="45"/>
    </row>
    <row r="61" spans="1:10" x14ac:dyDescent="0.25">
      <c r="A61" s="133"/>
      <c r="B61" s="134">
        <v>3235</v>
      </c>
      <c r="C61" s="135"/>
      <c r="D61" s="30" t="s">
        <v>77</v>
      </c>
      <c r="E61" s="113">
        <v>17630.349999999999</v>
      </c>
      <c r="F61" s="113">
        <f>E61/F4</f>
        <v>2339.9495653328022</v>
      </c>
      <c r="G61" s="137">
        <v>2000</v>
      </c>
      <c r="H61" s="43">
        <v>2000</v>
      </c>
      <c r="I61" s="43"/>
      <c r="J61" s="45"/>
    </row>
    <row r="62" spans="1:10" x14ac:dyDescent="0.25">
      <c r="A62" s="133"/>
      <c r="B62" s="134">
        <v>3236</v>
      </c>
      <c r="C62" s="135"/>
      <c r="D62" s="30" t="s">
        <v>102</v>
      </c>
      <c r="E62" s="113">
        <v>21738.73</v>
      </c>
      <c r="F62" s="113">
        <f>E62/F4</f>
        <v>2885.2252969672836</v>
      </c>
      <c r="G62" s="137">
        <v>840</v>
      </c>
      <c r="H62" s="43">
        <v>1000</v>
      </c>
      <c r="I62" s="43"/>
      <c r="J62" s="45"/>
    </row>
    <row r="63" spans="1:10" x14ac:dyDescent="0.25">
      <c r="A63" s="133"/>
      <c r="B63" s="134">
        <v>3237</v>
      </c>
      <c r="C63" s="135"/>
      <c r="D63" s="30" t="s">
        <v>78</v>
      </c>
      <c r="E63" s="113">
        <v>7746.4</v>
      </c>
      <c r="F63" s="113">
        <f>E63/F4</f>
        <v>1028.1239631030592</v>
      </c>
      <c r="G63" s="137">
        <v>500</v>
      </c>
      <c r="H63" s="43">
        <v>600</v>
      </c>
      <c r="I63" s="43"/>
      <c r="J63" s="45"/>
    </row>
    <row r="64" spans="1:10" x14ac:dyDescent="0.25">
      <c r="A64" s="133"/>
      <c r="B64" s="134">
        <v>3238</v>
      </c>
      <c r="C64" s="135"/>
      <c r="D64" s="30" t="s">
        <v>79</v>
      </c>
      <c r="E64" s="113">
        <v>1283.1600000000001</v>
      </c>
      <c r="F64" s="113">
        <f>E64/F4</f>
        <v>170.30459884531157</v>
      </c>
      <c r="G64" s="137">
        <v>300</v>
      </c>
      <c r="H64" s="43">
        <v>600</v>
      </c>
      <c r="I64" s="43"/>
      <c r="J64" s="45"/>
    </row>
    <row r="65" spans="1:10" x14ac:dyDescent="0.25">
      <c r="A65" s="133"/>
      <c r="B65" s="134">
        <v>3239</v>
      </c>
      <c r="C65" s="135"/>
      <c r="D65" s="30" t="s">
        <v>80</v>
      </c>
      <c r="E65" s="113">
        <v>1471.95</v>
      </c>
      <c r="F65" s="113">
        <f>E65/F4</f>
        <v>195.36133784590882</v>
      </c>
      <c r="G65" s="137">
        <v>200</v>
      </c>
      <c r="H65" s="43">
        <v>300</v>
      </c>
      <c r="I65" s="43"/>
      <c r="J65" s="45"/>
    </row>
    <row r="66" spans="1:10" x14ac:dyDescent="0.25">
      <c r="A66" s="133"/>
      <c r="B66" s="134">
        <v>3292</v>
      </c>
      <c r="C66" s="135"/>
      <c r="D66" s="30" t="s">
        <v>81</v>
      </c>
      <c r="E66" s="113">
        <v>9278.2000000000007</v>
      </c>
      <c r="F66" s="113">
        <f>E66/F4</f>
        <v>1231.4287610325835</v>
      </c>
      <c r="G66" s="137">
        <v>1250</v>
      </c>
      <c r="H66" s="43">
        <v>1250</v>
      </c>
      <c r="I66" s="43"/>
      <c r="J66" s="45"/>
    </row>
    <row r="67" spans="1:10" x14ac:dyDescent="0.25">
      <c r="A67" s="133"/>
      <c r="B67" s="134">
        <v>3293</v>
      </c>
      <c r="C67" s="135"/>
      <c r="D67" s="30" t="s">
        <v>82</v>
      </c>
      <c r="E67" s="113">
        <v>1758.6</v>
      </c>
      <c r="F67" s="113">
        <f>E67/F4</f>
        <v>233.40633087796135</v>
      </c>
      <c r="G67" s="137">
        <v>100</v>
      </c>
      <c r="H67" s="43">
        <v>100</v>
      </c>
      <c r="I67" s="43"/>
      <c r="J67" s="45"/>
    </row>
    <row r="68" spans="1:10" x14ac:dyDescent="0.25">
      <c r="A68" s="133"/>
      <c r="B68" s="134">
        <v>3294</v>
      </c>
      <c r="C68" s="135"/>
      <c r="D68" s="30" t="s">
        <v>83</v>
      </c>
      <c r="E68" s="113">
        <v>1200</v>
      </c>
      <c r="F68" s="113">
        <f>E68/F4</f>
        <v>159.26737009755126</v>
      </c>
      <c r="G68" s="137">
        <v>160</v>
      </c>
      <c r="H68" s="43">
        <v>160</v>
      </c>
      <c r="I68" s="43"/>
      <c r="J68" s="45"/>
    </row>
    <row r="69" spans="1:10" x14ac:dyDescent="0.25">
      <c r="A69" s="133"/>
      <c r="B69" s="134">
        <v>3295</v>
      </c>
      <c r="C69" s="135"/>
      <c r="D69" s="30" t="s">
        <v>84</v>
      </c>
      <c r="E69" s="113">
        <v>400</v>
      </c>
      <c r="F69" s="113">
        <f>E69/F4</f>
        <v>53.089123365850419</v>
      </c>
      <c r="G69" s="137">
        <v>100</v>
      </c>
      <c r="H69" s="43">
        <v>100</v>
      </c>
      <c r="I69" s="43"/>
      <c r="J69" s="45"/>
    </row>
    <row r="70" spans="1:10" x14ac:dyDescent="0.25">
      <c r="A70" s="133"/>
      <c r="B70" s="134">
        <v>3299</v>
      </c>
      <c r="C70" s="135"/>
      <c r="D70" s="30" t="s">
        <v>113</v>
      </c>
      <c r="E70" s="113">
        <v>0</v>
      </c>
      <c r="F70" s="113">
        <f>E70/F4</f>
        <v>0</v>
      </c>
      <c r="G70" s="137">
        <v>50</v>
      </c>
      <c r="H70" s="43">
        <v>50</v>
      </c>
      <c r="I70" s="43"/>
      <c r="J70" s="45"/>
    </row>
    <row r="71" spans="1:10" x14ac:dyDescent="0.25">
      <c r="A71" s="235">
        <v>31</v>
      </c>
      <c r="B71" s="236"/>
      <c r="C71" s="237"/>
      <c r="D71" s="124" t="s">
        <v>114</v>
      </c>
      <c r="E71" s="143">
        <f t="shared" ref="E71:J72" si="11">SUM(E72)</f>
        <v>3199.2</v>
      </c>
      <c r="F71" s="143">
        <f t="shared" si="11"/>
        <v>424.60680868007165</v>
      </c>
      <c r="G71" s="144">
        <f t="shared" si="11"/>
        <v>500</v>
      </c>
      <c r="H71" s="46">
        <f t="shared" si="11"/>
        <v>500</v>
      </c>
      <c r="I71" s="46">
        <f t="shared" si="11"/>
        <v>500</v>
      </c>
      <c r="J71" s="126">
        <f t="shared" si="11"/>
        <v>500</v>
      </c>
    </row>
    <row r="72" spans="1:10" x14ac:dyDescent="0.25">
      <c r="A72" s="229">
        <v>3</v>
      </c>
      <c r="B72" s="230"/>
      <c r="C72" s="231"/>
      <c r="D72" s="127" t="s">
        <v>9</v>
      </c>
      <c r="E72" s="145">
        <f t="shared" si="11"/>
        <v>3199.2</v>
      </c>
      <c r="F72" s="145">
        <f t="shared" si="11"/>
        <v>424.60680868007165</v>
      </c>
      <c r="G72" s="146">
        <f t="shared" si="11"/>
        <v>500</v>
      </c>
      <c r="H72" s="47">
        <f t="shared" si="11"/>
        <v>500</v>
      </c>
      <c r="I72" s="47">
        <f t="shared" si="11"/>
        <v>500</v>
      </c>
      <c r="J72" s="129">
        <f t="shared" si="11"/>
        <v>500</v>
      </c>
    </row>
    <row r="73" spans="1:10" x14ac:dyDescent="0.25">
      <c r="A73" s="232">
        <v>32</v>
      </c>
      <c r="B73" s="233"/>
      <c r="C73" s="234"/>
      <c r="D73" s="130" t="s">
        <v>20</v>
      </c>
      <c r="E73" s="138">
        <f t="shared" ref="E73:H73" si="12">SUM(E74:E77)</f>
        <v>3199.2</v>
      </c>
      <c r="F73" s="138">
        <f t="shared" si="12"/>
        <v>424.60680868007165</v>
      </c>
      <c r="G73" s="139">
        <f t="shared" si="12"/>
        <v>500</v>
      </c>
      <c r="H73" s="48">
        <f t="shared" si="12"/>
        <v>500</v>
      </c>
      <c r="I73" s="48">
        <v>500</v>
      </c>
      <c r="J73" s="132">
        <v>500</v>
      </c>
    </row>
    <row r="74" spans="1:10" x14ac:dyDescent="0.25">
      <c r="A74" s="133"/>
      <c r="B74" s="134">
        <v>3221</v>
      </c>
      <c r="C74" s="135"/>
      <c r="D74" s="30" t="s">
        <v>115</v>
      </c>
      <c r="E74" s="113">
        <v>0</v>
      </c>
      <c r="F74" s="113">
        <f>E74/F4</f>
        <v>0</v>
      </c>
      <c r="G74" s="137">
        <v>50</v>
      </c>
      <c r="H74" s="43">
        <v>50</v>
      </c>
      <c r="I74" s="43"/>
      <c r="J74" s="45"/>
    </row>
    <row r="75" spans="1:10" x14ac:dyDescent="0.25">
      <c r="A75" s="133"/>
      <c r="B75" s="134">
        <v>3231</v>
      </c>
      <c r="C75" s="135"/>
      <c r="D75" s="30" t="s">
        <v>101</v>
      </c>
      <c r="E75" s="113">
        <v>1875</v>
      </c>
      <c r="F75" s="113">
        <f>E75/F4</f>
        <v>248.85526577742382</v>
      </c>
      <c r="G75" s="137">
        <v>0</v>
      </c>
      <c r="H75" s="43">
        <v>0</v>
      </c>
      <c r="I75" s="43"/>
      <c r="J75" s="45"/>
    </row>
    <row r="76" spans="1:10" x14ac:dyDescent="0.25">
      <c r="A76" s="133"/>
      <c r="B76" s="134">
        <v>3232</v>
      </c>
      <c r="C76" s="135"/>
      <c r="D76" s="30" t="s">
        <v>111</v>
      </c>
      <c r="E76" s="113">
        <v>1324.2</v>
      </c>
      <c r="F76" s="113">
        <f>E76/F4</f>
        <v>175.75154290264783</v>
      </c>
      <c r="G76" s="137">
        <v>0</v>
      </c>
      <c r="H76" s="43">
        <v>0</v>
      </c>
      <c r="I76" s="43"/>
      <c r="J76" s="45"/>
    </row>
    <row r="77" spans="1:10" x14ac:dyDescent="0.25">
      <c r="A77" s="133"/>
      <c r="B77" s="134">
        <v>3239</v>
      </c>
      <c r="C77" s="135"/>
      <c r="D77" s="30" t="s">
        <v>80</v>
      </c>
      <c r="E77" s="113">
        <v>0</v>
      </c>
      <c r="F77" s="113">
        <f>E77/F4</f>
        <v>0</v>
      </c>
      <c r="G77" s="137">
        <v>450</v>
      </c>
      <c r="H77" s="43">
        <v>450</v>
      </c>
      <c r="I77" s="43"/>
      <c r="J77" s="45"/>
    </row>
    <row r="78" spans="1:10" ht="18.75" customHeight="1" x14ac:dyDescent="0.25">
      <c r="A78" s="235">
        <v>445</v>
      </c>
      <c r="B78" s="236"/>
      <c r="C78" s="237"/>
      <c r="D78" s="124" t="s">
        <v>116</v>
      </c>
      <c r="E78" s="143">
        <f t="shared" ref="E78:J79" si="13">E79</f>
        <v>275653.06</v>
      </c>
      <c r="F78" s="143">
        <f t="shared" si="13"/>
        <v>36585.448271285422</v>
      </c>
      <c r="G78" s="144">
        <f t="shared" si="13"/>
        <v>25700</v>
      </c>
      <c r="H78" s="46">
        <f t="shared" si="13"/>
        <v>33000</v>
      </c>
      <c r="I78" s="46">
        <f t="shared" si="13"/>
        <v>33000</v>
      </c>
      <c r="J78" s="126">
        <f t="shared" si="13"/>
        <v>33000</v>
      </c>
    </row>
    <row r="79" spans="1:10" x14ac:dyDescent="0.25">
      <c r="A79" s="229">
        <v>3</v>
      </c>
      <c r="B79" s="230"/>
      <c r="C79" s="231"/>
      <c r="D79" s="127" t="s">
        <v>9</v>
      </c>
      <c r="E79" s="145">
        <f t="shared" si="13"/>
        <v>275653.06</v>
      </c>
      <c r="F79" s="145">
        <f t="shared" si="13"/>
        <v>36585.448271285422</v>
      </c>
      <c r="G79" s="146">
        <f t="shared" si="13"/>
        <v>25700</v>
      </c>
      <c r="H79" s="47">
        <f t="shared" si="13"/>
        <v>33000</v>
      </c>
      <c r="I79" s="47">
        <f t="shared" si="13"/>
        <v>33000</v>
      </c>
      <c r="J79" s="129">
        <f t="shared" si="13"/>
        <v>33000</v>
      </c>
    </row>
    <row r="80" spans="1:10" x14ac:dyDescent="0.25">
      <c r="A80" s="232">
        <v>32</v>
      </c>
      <c r="B80" s="233"/>
      <c r="C80" s="234"/>
      <c r="D80" s="130" t="s">
        <v>20</v>
      </c>
      <c r="E80" s="138">
        <f t="shared" ref="E80:H80" si="14">SUM(E81:E82)</f>
        <v>275653.06</v>
      </c>
      <c r="F80" s="138">
        <f t="shared" si="14"/>
        <v>36585.448271285422</v>
      </c>
      <c r="G80" s="139">
        <f t="shared" si="14"/>
        <v>25700</v>
      </c>
      <c r="H80" s="48">
        <f t="shared" si="14"/>
        <v>33000</v>
      </c>
      <c r="I80" s="48">
        <v>33000</v>
      </c>
      <c r="J80" s="132">
        <v>33000</v>
      </c>
    </row>
    <row r="81" spans="1:10" x14ac:dyDescent="0.25">
      <c r="A81" s="133"/>
      <c r="B81" s="134">
        <v>3237</v>
      </c>
      <c r="C81" s="135"/>
      <c r="D81" s="30" t="s">
        <v>78</v>
      </c>
      <c r="E81" s="113">
        <v>3975</v>
      </c>
      <c r="F81" s="113">
        <f>E81/F4</f>
        <v>527.57316344813853</v>
      </c>
      <c r="G81" s="137">
        <v>700</v>
      </c>
      <c r="H81" s="43">
        <v>1000</v>
      </c>
      <c r="I81" s="43"/>
      <c r="J81" s="45"/>
    </row>
    <row r="82" spans="1:10" x14ac:dyDescent="0.25">
      <c r="A82" s="133"/>
      <c r="B82" s="134">
        <v>3299</v>
      </c>
      <c r="C82" s="135"/>
      <c r="D82" s="30" t="s">
        <v>113</v>
      </c>
      <c r="E82" s="113">
        <v>271678.06</v>
      </c>
      <c r="F82" s="113">
        <f>E82/F4</f>
        <v>36057.875107837281</v>
      </c>
      <c r="G82" s="137">
        <v>25000</v>
      </c>
      <c r="H82" s="43">
        <v>32000</v>
      </c>
      <c r="I82" s="43"/>
      <c r="J82" s="45"/>
    </row>
    <row r="83" spans="1:10" x14ac:dyDescent="0.25">
      <c r="A83" s="235">
        <v>52</v>
      </c>
      <c r="B83" s="236"/>
      <c r="C83" s="237"/>
      <c r="D83" s="124" t="s">
        <v>117</v>
      </c>
      <c r="E83" s="143">
        <f t="shared" ref="E83:J83" si="15">E84</f>
        <v>4829.0600000000004</v>
      </c>
      <c r="F83" s="143">
        <f t="shared" si="15"/>
        <v>640.92640520273414</v>
      </c>
      <c r="G83" s="144">
        <f t="shared" si="15"/>
        <v>700</v>
      </c>
      <c r="H83" s="46">
        <f t="shared" si="15"/>
        <v>700</v>
      </c>
      <c r="I83" s="46">
        <f t="shared" si="15"/>
        <v>700</v>
      </c>
      <c r="J83" s="126">
        <f t="shared" si="15"/>
        <v>700</v>
      </c>
    </row>
    <row r="84" spans="1:10" x14ac:dyDescent="0.25">
      <c r="A84" s="229">
        <v>3</v>
      </c>
      <c r="B84" s="230"/>
      <c r="C84" s="231"/>
      <c r="D84" s="127" t="s">
        <v>9</v>
      </c>
      <c r="E84" s="145">
        <f t="shared" ref="E84:J84" si="16">E85</f>
        <v>4829.0600000000004</v>
      </c>
      <c r="F84" s="145">
        <f t="shared" si="16"/>
        <v>640.92640520273414</v>
      </c>
      <c r="G84" s="146">
        <f t="shared" si="16"/>
        <v>700</v>
      </c>
      <c r="H84" s="47">
        <f t="shared" si="16"/>
        <v>700</v>
      </c>
      <c r="I84" s="47">
        <f t="shared" si="16"/>
        <v>700</v>
      </c>
      <c r="J84" s="129">
        <f t="shared" si="16"/>
        <v>700</v>
      </c>
    </row>
    <row r="85" spans="1:10" x14ac:dyDescent="0.25">
      <c r="A85" s="232">
        <v>32</v>
      </c>
      <c r="B85" s="233"/>
      <c r="C85" s="234"/>
      <c r="D85" s="130" t="s">
        <v>20</v>
      </c>
      <c r="E85" s="138">
        <f t="shared" ref="E85:H85" si="17">SUM(E86)</f>
        <v>4829.0600000000004</v>
      </c>
      <c r="F85" s="138">
        <f t="shared" si="17"/>
        <v>640.92640520273414</v>
      </c>
      <c r="G85" s="139">
        <f t="shared" si="17"/>
        <v>700</v>
      </c>
      <c r="H85" s="48">
        <f t="shared" si="17"/>
        <v>700</v>
      </c>
      <c r="I85" s="48">
        <v>700</v>
      </c>
      <c r="J85" s="132">
        <v>700</v>
      </c>
    </row>
    <row r="86" spans="1:10" x14ac:dyDescent="0.25">
      <c r="A86" s="133"/>
      <c r="B86" s="134">
        <v>3232</v>
      </c>
      <c r="C86" s="135"/>
      <c r="D86" s="30" t="s">
        <v>111</v>
      </c>
      <c r="E86" s="113">
        <v>4829.0600000000004</v>
      </c>
      <c r="F86" s="113">
        <f>E86/F4</f>
        <v>640.92640520273414</v>
      </c>
      <c r="G86" s="137">
        <v>700</v>
      </c>
      <c r="H86" s="43">
        <v>700</v>
      </c>
      <c r="I86" s="43"/>
      <c r="J86" s="45"/>
    </row>
    <row r="87" spans="1:10" x14ac:dyDescent="0.25">
      <c r="A87" s="235">
        <v>71</v>
      </c>
      <c r="B87" s="236"/>
      <c r="C87" s="237"/>
      <c r="D87" s="124" t="s">
        <v>118</v>
      </c>
      <c r="E87" s="143">
        <f t="shared" ref="E87:J88" si="18">E88</f>
        <v>8925.8700000000008</v>
      </c>
      <c r="F87" s="143">
        <f t="shared" si="18"/>
        <v>1184.6665339438582</v>
      </c>
      <c r="G87" s="144">
        <f t="shared" si="18"/>
        <v>1000</v>
      </c>
      <c r="H87" s="46">
        <f t="shared" si="18"/>
        <v>1000</v>
      </c>
      <c r="I87" s="46">
        <f t="shared" si="18"/>
        <v>1000</v>
      </c>
      <c r="J87" s="126">
        <f t="shared" si="18"/>
        <v>1000</v>
      </c>
    </row>
    <row r="88" spans="1:10" x14ac:dyDescent="0.25">
      <c r="A88" s="229">
        <v>3</v>
      </c>
      <c r="B88" s="230"/>
      <c r="C88" s="231"/>
      <c r="D88" s="127" t="s">
        <v>9</v>
      </c>
      <c r="E88" s="145">
        <f t="shared" si="18"/>
        <v>8925.8700000000008</v>
      </c>
      <c r="F88" s="145">
        <f t="shared" si="18"/>
        <v>1184.6665339438582</v>
      </c>
      <c r="G88" s="146">
        <f t="shared" si="18"/>
        <v>1000</v>
      </c>
      <c r="H88" s="47">
        <f t="shared" si="18"/>
        <v>1000</v>
      </c>
      <c r="I88" s="47">
        <f t="shared" si="18"/>
        <v>1000</v>
      </c>
      <c r="J88" s="129">
        <f t="shared" si="18"/>
        <v>1000</v>
      </c>
    </row>
    <row r="89" spans="1:10" x14ac:dyDescent="0.25">
      <c r="A89" s="232">
        <v>32</v>
      </c>
      <c r="B89" s="233"/>
      <c r="C89" s="234"/>
      <c r="D89" s="130" t="s">
        <v>20</v>
      </c>
      <c r="E89" s="138">
        <f t="shared" ref="E89:H89" si="19">SUM(E90:E92)</f>
        <v>8925.8700000000008</v>
      </c>
      <c r="F89" s="138">
        <f t="shared" si="19"/>
        <v>1184.6665339438582</v>
      </c>
      <c r="G89" s="139">
        <f t="shared" si="19"/>
        <v>1000</v>
      </c>
      <c r="H89" s="48">
        <f t="shared" si="19"/>
        <v>1000</v>
      </c>
      <c r="I89" s="48">
        <v>1000</v>
      </c>
      <c r="J89" s="132">
        <v>1000</v>
      </c>
    </row>
    <row r="90" spans="1:10" x14ac:dyDescent="0.25">
      <c r="A90" s="133"/>
      <c r="B90" s="134">
        <v>3221</v>
      </c>
      <c r="C90" s="135"/>
      <c r="D90" s="30" t="s">
        <v>115</v>
      </c>
      <c r="E90" s="113">
        <v>0</v>
      </c>
      <c r="F90" s="113">
        <f>E90/F4</f>
        <v>0</v>
      </c>
      <c r="G90" s="137">
        <v>200</v>
      </c>
      <c r="H90" s="43">
        <v>700</v>
      </c>
      <c r="I90" s="43"/>
      <c r="J90" s="45"/>
    </row>
    <row r="91" spans="1:10" x14ac:dyDescent="0.25">
      <c r="A91" s="133"/>
      <c r="B91" s="134">
        <v>3232</v>
      </c>
      <c r="C91" s="135"/>
      <c r="D91" s="30" t="s">
        <v>111</v>
      </c>
      <c r="E91" s="113">
        <v>8925.8700000000008</v>
      </c>
      <c r="F91" s="113">
        <f>E91/F4</f>
        <v>1184.6665339438582</v>
      </c>
      <c r="G91" s="137">
        <v>700</v>
      </c>
      <c r="H91" s="43">
        <v>200</v>
      </c>
      <c r="I91" s="43"/>
      <c r="J91" s="45"/>
    </row>
    <row r="92" spans="1:10" x14ac:dyDescent="0.25">
      <c r="A92" s="133"/>
      <c r="B92" s="134">
        <v>3299</v>
      </c>
      <c r="C92" s="135"/>
      <c r="D92" s="30" t="s">
        <v>119</v>
      </c>
      <c r="E92" s="113">
        <v>0</v>
      </c>
      <c r="F92" s="113">
        <f>E92/F4</f>
        <v>0</v>
      </c>
      <c r="G92" s="137">
        <v>100</v>
      </c>
      <c r="H92" s="43">
        <v>100</v>
      </c>
      <c r="I92" s="43"/>
      <c r="J92" s="45"/>
    </row>
    <row r="93" spans="1:10" x14ac:dyDescent="0.25">
      <c r="A93" s="241" t="s">
        <v>121</v>
      </c>
      <c r="B93" s="242"/>
      <c r="C93" s="243"/>
      <c r="D93" s="121" t="s">
        <v>122</v>
      </c>
      <c r="E93" s="147">
        <f t="shared" ref="E93:J93" si="20">E94</f>
        <v>116425.18000000002</v>
      </c>
      <c r="F93" s="147">
        <f t="shared" si="20"/>
        <v>15452.276859778354</v>
      </c>
      <c r="G93" s="148">
        <f t="shared" si="20"/>
        <v>0</v>
      </c>
      <c r="H93" s="123">
        <f t="shared" si="20"/>
        <v>6000</v>
      </c>
      <c r="I93" s="123">
        <f t="shared" si="20"/>
        <v>0</v>
      </c>
      <c r="J93" s="149">
        <f t="shared" si="20"/>
        <v>0</v>
      </c>
    </row>
    <row r="94" spans="1:10" x14ac:dyDescent="0.25">
      <c r="A94" s="235">
        <v>26</v>
      </c>
      <c r="B94" s="236"/>
      <c r="C94" s="237"/>
      <c r="D94" s="124" t="s">
        <v>120</v>
      </c>
      <c r="E94" s="143">
        <f>E96+E109</f>
        <v>116425.18000000002</v>
      </c>
      <c r="F94" s="143">
        <f t="shared" ref="F94:J94" si="21">F95+F109</f>
        <v>15452.276859778354</v>
      </c>
      <c r="G94" s="144">
        <f t="shared" si="21"/>
        <v>0</v>
      </c>
      <c r="H94" s="46">
        <f t="shared" si="21"/>
        <v>6000</v>
      </c>
      <c r="I94" s="46">
        <f t="shared" si="21"/>
        <v>0</v>
      </c>
      <c r="J94" s="126">
        <f t="shared" si="21"/>
        <v>0</v>
      </c>
    </row>
    <row r="95" spans="1:10" x14ac:dyDescent="0.25">
      <c r="A95" s="229">
        <v>3</v>
      </c>
      <c r="B95" s="230"/>
      <c r="C95" s="231"/>
      <c r="D95" s="127" t="s">
        <v>9</v>
      </c>
      <c r="E95" s="145">
        <f t="shared" ref="E95:J95" si="22">E96</f>
        <v>116425.18000000002</v>
      </c>
      <c r="F95" s="145">
        <f t="shared" si="22"/>
        <v>15452.276859778354</v>
      </c>
      <c r="G95" s="146">
        <f t="shared" si="22"/>
        <v>0</v>
      </c>
      <c r="H95" s="47">
        <f t="shared" si="22"/>
        <v>5000</v>
      </c>
      <c r="I95" s="47">
        <f t="shared" si="22"/>
        <v>0</v>
      </c>
      <c r="J95" s="129">
        <f t="shared" si="22"/>
        <v>0</v>
      </c>
    </row>
    <row r="96" spans="1:10" x14ac:dyDescent="0.25">
      <c r="A96" s="232">
        <v>32</v>
      </c>
      <c r="B96" s="233"/>
      <c r="C96" s="234"/>
      <c r="D96" s="130" t="s">
        <v>20</v>
      </c>
      <c r="E96" s="138">
        <f t="shared" ref="E96:J96" si="23">SUM(E97:E108)</f>
        <v>116425.18000000002</v>
      </c>
      <c r="F96" s="138">
        <f t="shared" si="23"/>
        <v>15452.276859778354</v>
      </c>
      <c r="G96" s="139">
        <f t="shared" si="23"/>
        <v>0</v>
      </c>
      <c r="H96" s="48">
        <f t="shared" si="23"/>
        <v>5000</v>
      </c>
      <c r="I96" s="48">
        <f t="shared" si="23"/>
        <v>0</v>
      </c>
      <c r="J96" s="132">
        <f t="shared" si="23"/>
        <v>0</v>
      </c>
    </row>
    <row r="97" spans="1:10" x14ac:dyDescent="0.25">
      <c r="A97" s="136"/>
      <c r="B97" s="134">
        <v>3211</v>
      </c>
      <c r="C97" s="135"/>
      <c r="D97" s="30" t="s">
        <v>73</v>
      </c>
      <c r="E97" s="113">
        <v>47942.01</v>
      </c>
      <c r="F97" s="113">
        <f>E97/F4</f>
        <v>6362.9982082420865</v>
      </c>
      <c r="G97" s="137">
        <v>0</v>
      </c>
      <c r="H97" s="43">
        <v>1000</v>
      </c>
      <c r="I97" s="43"/>
      <c r="J97" s="45"/>
    </row>
    <row r="98" spans="1:10" x14ac:dyDescent="0.25">
      <c r="A98" s="136"/>
      <c r="B98" s="134">
        <v>3213</v>
      </c>
      <c r="C98" s="135"/>
      <c r="D98" s="30" t="s">
        <v>108</v>
      </c>
      <c r="E98" s="113">
        <v>535.76</v>
      </c>
      <c r="F98" s="113">
        <f>E98/F4</f>
        <v>71.107571836220046</v>
      </c>
      <c r="G98" s="137">
        <v>0</v>
      </c>
      <c r="H98" s="43">
        <v>1000</v>
      </c>
      <c r="I98" s="43"/>
      <c r="J98" s="45"/>
    </row>
    <row r="99" spans="1:10" ht="30" customHeight="1" x14ac:dyDescent="0.25">
      <c r="A99" s="136"/>
      <c r="B99" s="134">
        <v>3221</v>
      </c>
      <c r="C99" s="30"/>
      <c r="D99" s="30" t="s">
        <v>99</v>
      </c>
      <c r="E99" s="113">
        <v>958.85</v>
      </c>
      <c r="F99" s="113">
        <f>E99/F4</f>
        <v>127.26126484836419</v>
      </c>
      <c r="G99" s="137">
        <v>0</v>
      </c>
      <c r="H99" s="43">
        <v>1000</v>
      </c>
      <c r="I99" s="43"/>
      <c r="J99" s="45"/>
    </row>
    <row r="100" spans="1:10" x14ac:dyDescent="0.25">
      <c r="A100" s="136"/>
      <c r="B100" s="134">
        <v>3225</v>
      </c>
      <c r="C100" s="135"/>
      <c r="D100" s="30" t="s">
        <v>100</v>
      </c>
      <c r="E100" s="113">
        <v>84.55</v>
      </c>
      <c r="F100" s="113">
        <f>E100/F4</f>
        <v>11.221713451456631</v>
      </c>
      <c r="G100" s="137">
        <v>0</v>
      </c>
      <c r="H100" s="43">
        <v>900</v>
      </c>
      <c r="I100" s="43"/>
      <c r="J100" s="45"/>
    </row>
    <row r="101" spans="1:10" x14ac:dyDescent="0.25">
      <c r="A101" s="136"/>
      <c r="B101" s="134">
        <v>3231</v>
      </c>
      <c r="C101" s="135"/>
      <c r="D101" s="30" t="s">
        <v>101</v>
      </c>
      <c r="E101" s="113">
        <v>26184</v>
      </c>
      <c r="F101" s="113">
        <f>E101/F4</f>
        <v>3475.2140155285683</v>
      </c>
      <c r="G101" s="137">
        <v>0</v>
      </c>
      <c r="H101" s="43">
        <v>500</v>
      </c>
      <c r="I101" s="43"/>
      <c r="J101" s="45"/>
    </row>
    <row r="102" spans="1:10" x14ac:dyDescent="0.25">
      <c r="A102" s="136"/>
      <c r="B102" s="134">
        <v>3236</v>
      </c>
      <c r="C102" s="135"/>
      <c r="D102" s="30" t="s">
        <v>102</v>
      </c>
      <c r="E102" s="113">
        <v>2842</v>
      </c>
      <c r="F102" s="113">
        <f>E102/F4</f>
        <v>377.19822151436722</v>
      </c>
      <c r="G102" s="137">
        <v>0</v>
      </c>
      <c r="H102" s="43">
        <v>0</v>
      </c>
      <c r="I102" s="43"/>
      <c r="J102" s="45"/>
    </row>
    <row r="103" spans="1:10" x14ac:dyDescent="0.25">
      <c r="A103" s="136"/>
      <c r="B103" s="134">
        <v>3237</v>
      </c>
      <c r="C103" s="135"/>
      <c r="D103" s="30" t="s">
        <v>78</v>
      </c>
      <c r="E103" s="113">
        <v>1397.99</v>
      </c>
      <c r="F103" s="113">
        <f>E103/F4</f>
        <v>185.54515893556308</v>
      </c>
      <c r="G103" s="137">
        <v>0</v>
      </c>
      <c r="H103" s="43">
        <v>500</v>
      </c>
      <c r="I103" s="43"/>
      <c r="J103" s="45"/>
    </row>
    <row r="104" spans="1:10" ht="25.5" x14ac:dyDescent="0.25">
      <c r="A104" s="136"/>
      <c r="B104" s="134">
        <v>3241</v>
      </c>
      <c r="C104" s="135"/>
      <c r="D104" s="30" t="s">
        <v>106</v>
      </c>
      <c r="E104" s="113">
        <v>22400</v>
      </c>
      <c r="F104" s="113">
        <f>E104/F4</f>
        <v>2972.9909084876235</v>
      </c>
      <c r="G104" s="137">
        <v>0</v>
      </c>
      <c r="H104" s="43">
        <v>0</v>
      </c>
      <c r="I104" s="43"/>
      <c r="J104" s="45"/>
    </row>
    <row r="105" spans="1:10" x14ac:dyDescent="0.25">
      <c r="A105" s="136"/>
      <c r="B105" s="134">
        <v>3292</v>
      </c>
      <c r="C105" s="135"/>
      <c r="D105" s="30" t="s">
        <v>81</v>
      </c>
      <c r="E105" s="113">
        <v>5198.63</v>
      </c>
      <c r="F105" s="113">
        <f>E105/F4</f>
        <v>689.97677350852746</v>
      </c>
      <c r="G105" s="137">
        <v>0</v>
      </c>
      <c r="H105" s="43">
        <v>0</v>
      </c>
      <c r="I105" s="43"/>
      <c r="J105" s="45"/>
    </row>
    <row r="106" spans="1:10" x14ac:dyDescent="0.25">
      <c r="A106" s="136"/>
      <c r="B106" s="134">
        <v>3293</v>
      </c>
      <c r="C106" s="135"/>
      <c r="D106" s="30" t="s">
        <v>82</v>
      </c>
      <c r="E106" s="113">
        <v>7838.99</v>
      </c>
      <c r="F106" s="113">
        <f>E106/F4</f>
        <v>1040.4127679341693</v>
      </c>
      <c r="G106" s="137">
        <v>0</v>
      </c>
      <c r="H106" s="43">
        <v>100</v>
      </c>
      <c r="I106" s="43"/>
      <c r="J106" s="45"/>
    </row>
    <row r="107" spans="1:10" x14ac:dyDescent="0.25">
      <c r="A107" s="136"/>
      <c r="B107" s="134">
        <v>3295</v>
      </c>
      <c r="C107" s="135"/>
      <c r="D107" s="30" t="s">
        <v>84</v>
      </c>
      <c r="E107" s="113">
        <v>285</v>
      </c>
      <c r="F107" s="113">
        <f>E107/F4</f>
        <v>37.826000398168425</v>
      </c>
      <c r="G107" s="137">
        <v>0</v>
      </c>
      <c r="H107" s="43">
        <v>0</v>
      </c>
      <c r="I107" s="43"/>
      <c r="J107" s="45"/>
    </row>
    <row r="108" spans="1:10" x14ac:dyDescent="0.25">
      <c r="A108" s="136"/>
      <c r="B108" s="134">
        <v>3299</v>
      </c>
      <c r="C108" s="135"/>
      <c r="D108" s="30" t="s">
        <v>103</v>
      </c>
      <c r="E108" s="113">
        <v>757.4</v>
      </c>
      <c r="F108" s="113">
        <f>E108/F4</f>
        <v>100.52425509323777</v>
      </c>
      <c r="G108" s="137">
        <v>0</v>
      </c>
      <c r="H108" s="43">
        <v>0</v>
      </c>
      <c r="I108" s="43"/>
      <c r="J108" s="45"/>
    </row>
    <row r="109" spans="1:10" ht="18.75" customHeight="1" x14ac:dyDescent="0.25">
      <c r="A109" s="229">
        <v>4</v>
      </c>
      <c r="B109" s="230"/>
      <c r="C109" s="231"/>
      <c r="D109" s="127" t="s">
        <v>11</v>
      </c>
      <c r="E109" s="145">
        <f t="shared" ref="E109:J109" si="24">E110</f>
        <v>0</v>
      </c>
      <c r="F109" s="145">
        <f t="shared" si="24"/>
        <v>0</v>
      </c>
      <c r="G109" s="146">
        <f t="shared" si="24"/>
        <v>0</v>
      </c>
      <c r="H109" s="47">
        <f t="shared" si="24"/>
        <v>1000</v>
      </c>
      <c r="I109" s="47">
        <f t="shared" si="24"/>
        <v>0</v>
      </c>
      <c r="J109" s="129">
        <f t="shared" si="24"/>
        <v>0</v>
      </c>
    </row>
    <row r="110" spans="1:10" ht="25.5" x14ac:dyDescent="0.25">
      <c r="A110" s="232">
        <v>42</v>
      </c>
      <c r="B110" s="233"/>
      <c r="C110" s="234"/>
      <c r="D110" s="130" t="s">
        <v>26</v>
      </c>
      <c r="E110" s="138">
        <f t="shared" ref="E110:J110" si="25">SUM(E111)</f>
        <v>0</v>
      </c>
      <c r="F110" s="138">
        <f t="shared" si="25"/>
        <v>0</v>
      </c>
      <c r="G110" s="139">
        <f t="shared" si="25"/>
        <v>0</v>
      </c>
      <c r="H110" s="48">
        <f t="shared" si="25"/>
        <v>1000</v>
      </c>
      <c r="I110" s="48">
        <f t="shared" si="25"/>
        <v>0</v>
      </c>
      <c r="J110" s="132">
        <f t="shared" si="25"/>
        <v>0</v>
      </c>
    </row>
    <row r="111" spans="1:10" x14ac:dyDescent="0.25">
      <c r="A111" s="136"/>
      <c r="B111" s="134">
        <v>4221</v>
      </c>
      <c r="C111" s="135"/>
      <c r="D111" s="30" t="s">
        <v>88</v>
      </c>
      <c r="E111" s="113">
        <v>0</v>
      </c>
      <c r="F111" s="113">
        <f>E111/F4</f>
        <v>0</v>
      </c>
      <c r="G111" s="137">
        <v>0</v>
      </c>
      <c r="H111" s="43">
        <v>1000</v>
      </c>
      <c r="I111" s="43"/>
      <c r="J111" s="45"/>
    </row>
    <row r="112" spans="1:10" x14ac:dyDescent="0.25">
      <c r="A112" s="241" t="s">
        <v>121</v>
      </c>
      <c r="B112" s="242"/>
      <c r="C112" s="243"/>
      <c r="D112" s="121" t="s">
        <v>122</v>
      </c>
      <c r="E112" s="147">
        <f t="shared" ref="E112:J112" si="26">E113</f>
        <v>0</v>
      </c>
      <c r="F112" s="147">
        <f t="shared" si="26"/>
        <v>0</v>
      </c>
      <c r="G112" s="148">
        <f t="shared" si="26"/>
        <v>19000</v>
      </c>
      <c r="H112" s="123">
        <f t="shared" si="26"/>
        <v>10000</v>
      </c>
      <c r="I112" s="123">
        <f t="shared" si="26"/>
        <v>0</v>
      </c>
      <c r="J112" s="149">
        <f t="shared" si="26"/>
        <v>0</v>
      </c>
    </row>
    <row r="113" spans="1:10" ht="25.5" x14ac:dyDescent="0.25">
      <c r="A113" s="235">
        <v>926</v>
      </c>
      <c r="B113" s="236"/>
      <c r="C113" s="237"/>
      <c r="D113" s="124" t="s">
        <v>148</v>
      </c>
      <c r="E113" s="143">
        <f>E115+E128</f>
        <v>0</v>
      </c>
      <c r="F113" s="143">
        <f t="shared" ref="F113:J113" si="27">F114+F128</f>
        <v>0</v>
      </c>
      <c r="G113" s="144">
        <f t="shared" si="27"/>
        <v>19000</v>
      </c>
      <c r="H113" s="46">
        <f t="shared" si="27"/>
        <v>10000</v>
      </c>
      <c r="I113" s="46">
        <f t="shared" si="27"/>
        <v>0</v>
      </c>
      <c r="J113" s="126">
        <f t="shared" si="27"/>
        <v>0</v>
      </c>
    </row>
    <row r="114" spans="1:10" ht="21" customHeight="1" x14ac:dyDescent="0.25">
      <c r="A114" s="229">
        <v>3</v>
      </c>
      <c r="B114" s="230"/>
      <c r="C114" s="231"/>
      <c r="D114" s="127" t="s">
        <v>9</v>
      </c>
      <c r="E114" s="145">
        <f t="shared" ref="E114:J114" si="28">E115</f>
        <v>0</v>
      </c>
      <c r="F114" s="145">
        <f t="shared" si="28"/>
        <v>0</v>
      </c>
      <c r="G114" s="146">
        <f t="shared" si="28"/>
        <v>16500</v>
      </c>
      <c r="H114" s="47">
        <f t="shared" si="28"/>
        <v>9000</v>
      </c>
      <c r="I114" s="47">
        <f t="shared" si="28"/>
        <v>0</v>
      </c>
      <c r="J114" s="129">
        <f t="shared" si="28"/>
        <v>0</v>
      </c>
    </row>
    <row r="115" spans="1:10" x14ac:dyDescent="0.25">
      <c r="A115" s="232">
        <v>32</v>
      </c>
      <c r="B115" s="233"/>
      <c r="C115" s="234"/>
      <c r="D115" s="130" t="s">
        <v>20</v>
      </c>
      <c r="E115" s="138">
        <f t="shared" ref="E115:J115" si="29">SUM(E116:E127)</f>
        <v>0</v>
      </c>
      <c r="F115" s="138">
        <f t="shared" si="29"/>
        <v>0</v>
      </c>
      <c r="G115" s="139">
        <f>SUM(G116:G127)</f>
        <v>16500</v>
      </c>
      <c r="H115" s="48">
        <f t="shared" si="29"/>
        <v>9000</v>
      </c>
      <c r="I115" s="48">
        <f t="shared" si="29"/>
        <v>0</v>
      </c>
      <c r="J115" s="132">
        <f t="shared" si="29"/>
        <v>0</v>
      </c>
    </row>
    <row r="116" spans="1:10" x14ac:dyDescent="0.25">
      <c r="A116" s="136"/>
      <c r="B116" s="134">
        <v>3211</v>
      </c>
      <c r="C116" s="135"/>
      <c r="D116" s="30" t="s">
        <v>73</v>
      </c>
      <c r="E116" s="113">
        <v>0</v>
      </c>
      <c r="F116" s="113">
        <f>E116/F23</f>
        <v>0</v>
      </c>
      <c r="G116" s="137">
        <v>4000</v>
      </c>
      <c r="H116" s="43">
        <v>2000</v>
      </c>
      <c r="I116" s="43"/>
      <c r="J116" s="45"/>
    </row>
    <row r="117" spans="1:10" x14ac:dyDescent="0.25">
      <c r="A117" s="136"/>
      <c r="B117" s="134">
        <v>3213</v>
      </c>
      <c r="C117" s="135"/>
      <c r="D117" s="30" t="s">
        <v>108</v>
      </c>
      <c r="E117" s="113">
        <v>0</v>
      </c>
      <c r="F117" s="113">
        <f>E117/F23</f>
        <v>0</v>
      </c>
      <c r="G117" s="137">
        <v>3000</v>
      </c>
      <c r="H117" s="43">
        <v>1500</v>
      </c>
      <c r="I117" s="43"/>
      <c r="J117" s="45"/>
    </row>
    <row r="118" spans="1:10" ht="30" customHeight="1" x14ac:dyDescent="0.25">
      <c r="A118" s="136"/>
      <c r="B118" s="134">
        <v>3221</v>
      </c>
      <c r="C118" s="30"/>
      <c r="D118" s="30" t="s">
        <v>99</v>
      </c>
      <c r="E118" s="113">
        <v>0</v>
      </c>
      <c r="F118" s="113">
        <f>E118/F23</f>
        <v>0</v>
      </c>
      <c r="G118" s="137">
        <v>1200</v>
      </c>
      <c r="H118" s="43">
        <v>1000</v>
      </c>
      <c r="I118" s="43"/>
      <c r="J118" s="45"/>
    </row>
    <row r="119" spans="1:10" x14ac:dyDescent="0.25">
      <c r="A119" s="136"/>
      <c r="B119" s="134">
        <v>3225</v>
      </c>
      <c r="C119" s="135"/>
      <c r="D119" s="30" t="s">
        <v>100</v>
      </c>
      <c r="E119" s="113">
        <v>0</v>
      </c>
      <c r="F119" s="113">
        <f>E119/F23</f>
        <v>0</v>
      </c>
      <c r="G119" s="137">
        <v>1000</v>
      </c>
      <c r="H119" s="43">
        <v>1000</v>
      </c>
      <c r="I119" s="43"/>
      <c r="J119" s="45"/>
    </row>
    <row r="120" spans="1:10" x14ac:dyDescent="0.25">
      <c r="A120" s="136"/>
      <c r="B120" s="134">
        <v>3231</v>
      </c>
      <c r="C120" s="135"/>
      <c r="D120" s="30" t="s">
        <v>101</v>
      </c>
      <c r="E120" s="113">
        <v>0</v>
      </c>
      <c r="F120" s="113">
        <f>E120/F23</f>
        <v>0</v>
      </c>
      <c r="G120" s="137">
        <v>2000</v>
      </c>
      <c r="H120" s="43">
        <v>600</v>
      </c>
      <c r="I120" s="43"/>
      <c r="J120" s="45"/>
    </row>
    <row r="121" spans="1:10" x14ac:dyDescent="0.25">
      <c r="A121" s="136"/>
      <c r="B121" s="134">
        <v>3236</v>
      </c>
      <c r="C121" s="135"/>
      <c r="D121" s="30" t="s">
        <v>102</v>
      </c>
      <c r="E121" s="113">
        <v>0</v>
      </c>
      <c r="F121" s="113">
        <f>E121/F23</f>
        <v>0</v>
      </c>
      <c r="G121" s="137">
        <v>300</v>
      </c>
      <c r="H121" s="43">
        <v>100</v>
      </c>
      <c r="I121" s="43"/>
      <c r="J121" s="45"/>
    </row>
    <row r="122" spans="1:10" x14ac:dyDescent="0.25">
      <c r="A122" s="136"/>
      <c r="B122" s="134">
        <v>3237</v>
      </c>
      <c r="C122" s="135"/>
      <c r="D122" s="30" t="s">
        <v>78</v>
      </c>
      <c r="E122" s="113">
        <v>0</v>
      </c>
      <c r="F122" s="113">
        <f>E122/F23</f>
        <v>0</v>
      </c>
      <c r="G122" s="137">
        <v>1000</v>
      </c>
      <c r="H122" s="43">
        <v>1000</v>
      </c>
      <c r="I122" s="43"/>
      <c r="J122" s="45"/>
    </row>
    <row r="123" spans="1:10" ht="25.5" x14ac:dyDescent="0.25">
      <c r="A123" s="136"/>
      <c r="B123" s="134">
        <v>3241</v>
      </c>
      <c r="C123" s="135"/>
      <c r="D123" s="30" t="s">
        <v>106</v>
      </c>
      <c r="E123" s="113">
        <v>0</v>
      </c>
      <c r="F123" s="113">
        <f>E123/F23</f>
        <v>0</v>
      </c>
      <c r="G123" s="137">
        <v>2500</v>
      </c>
      <c r="H123" s="43">
        <v>1000</v>
      </c>
      <c r="I123" s="43"/>
      <c r="J123" s="45"/>
    </row>
    <row r="124" spans="1:10" x14ac:dyDescent="0.25">
      <c r="A124" s="136"/>
      <c r="B124" s="134">
        <v>3292</v>
      </c>
      <c r="C124" s="135"/>
      <c r="D124" s="30" t="s">
        <v>81</v>
      </c>
      <c r="E124" s="113">
        <v>0</v>
      </c>
      <c r="F124" s="113">
        <f>E124/F23</f>
        <v>0</v>
      </c>
      <c r="G124" s="137">
        <v>400</v>
      </c>
      <c r="H124" s="43">
        <v>100</v>
      </c>
      <c r="I124" s="43"/>
      <c r="J124" s="45"/>
    </row>
    <row r="125" spans="1:10" x14ac:dyDescent="0.25">
      <c r="A125" s="136"/>
      <c r="B125" s="134">
        <v>3293</v>
      </c>
      <c r="C125" s="135"/>
      <c r="D125" s="30" t="s">
        <v>82</v>
      </c>
      <c r="E125" s="113">
        <v>0</v>
      </c>
      <c r="F125" s="113">
        <f>E125/F23</f>
        <v>0</v>
      </c>
      <c r="G125" s="137">
        <v>1000</v>
      </c>
      <c r="H125" s="43">
        <v>500</v>
      </c>
      <c r="I125" s="43"/>
      <c r="J125" s="45"/>
    </row>
    <row r="126" spans="1:10" x14ac:dyDescent="0.25">
      <c r="A126" s="136"/>
      <c r="B126" s="134">
        <v>3295</v>
      </c>
      <c r="C126" s="135"/>
      <c r="D126" s="30" t="s">
        <v>84</v>
      </c>
      <c r="E126" s="113">
        <v>0</v>
      </c>
      <c r="F126" s="113">
        <f>E126/F23</f>
        <v>0</v>
      </c>
      <c r="G126" s="137">
        <v>100</v>
      </c>
      <c r="H126" s="43">
        <v>100</v>
      </c>
      <c r="I126" s="43"/>
      <c r="J126" s="45"/>
    </row>
    <row r="127" spans="1:10" ht="15" customHeight="1" x14ac:dyDescent="0.25">
      <c r="A127" s="136"/>
      <c r="B127" s="134">
        <v>3299</v>
      </c>
      <c r="C127" s="135"/>
      <c r="D127" s="30" t="s">
        <v>103</v>
      </c>
      <c r="E127" s="113">
        <v>0</v>
      </c>
      <c r="F127" s="113">
        <f>E127/F23</f>
        <v>0</v>
      </c>
      <c r="G127" s="137">
        <v>0</v>
      </c>
      <c r="H127" s="43">
        <v>100</v>
      </c>
      <c r="I127" s="43"/>
      <c r="J127" s="45"/>
    </row>
    <row r="128" spans="1:10" ht="15" customHeight="1" x14ac:dyDescent="0.25">
      <c r="A128" s="229">
        <v>4</v>
      </c>
      <c r="B128" s="230"/>
      <c r="C128" s="231"/>
      <c r="D128" s="127" t="s">
        <v>11</v>
      </c>
      <c r="E128" s="145">
        <f t="shared" ref="E128:J128" si="30">E129</f>
        <v>0</v>
      </c>
      <c r="F128" s="145">
        <f t="shared" si="30"/>
        <v>0</v>
      </c>
      <c r="G128" s="146">
        <f t="shared" si="30"/>
        <v>2500</v>
      </c>
      <c r="H128" s="47">
        <f t="shared" si="30"/>
        <v>1000</v>
      </c>
      <c r="I128" s="47">
        <f t="shared" si="30"/>
        <v>0</v>
      </c>
      <c r="J128" s="129">
        <f t="shared" si="30"/>
        <v>0</v>
      </c>
    </row>
    <row r="129" spans="1:10" ht="25.5" x14ac:dyDescent="0.25">
      <c r="A129" s="232">
        <v>42</v>
      </c>
      <c r="B129" s="233"/>
      <c r="C129" s="234"/>
      <c r="D129" s="130" t="s">
        <v>26</v>
      </c>
      <c r="E129" s="138">
        <f t="shared" ref="E129:J129" si="31">SUM(E130)</f>
        <v>0</v>
      </c>
      <c r="F129" s="138">
        <f t="shared" si="31"/>
        <v>0</v>
      </c>
      <c r="G129" s="139">
        <f t="shared" si="31"/>
        <v>2500</v>
      </c>
      <c r="H129" s="48">
        <f t="shared" si="31"/>
        <v>1000</v>
      </c>
      <c r="I129" s="48">
        <f t="shared" si="31"/>
        <v>0</v>
      </c>
      <c r="J129" s="132">
        <f t="shared" si="31"/>
        <v>0</v>
      </c>
    </row>
    <row r="130" spans="1:10" x14ac:dyDescent="0.25">
      <c r="A130" s="136"/>
      <c r="B130" s="134">
        <v>4221</v>
      </c>
      <c r="C130" s="135"/>
      <c r="D130" s="30" t="s">
        <v>88</v>
      </c>
      <c r="E130" s="113">
        <v>0</v>
      </c>
      <c r="F130" s="113">
        <f>E130/F23</f>
        <v>0</v>
      </c>
      <c r="G130" s="137">
        <v>2500</v>
      </c>
      <c r="H130" s="43">
        <v>1000</v>
      </c>
      <c r="I130" s="43"/>
      <c r="J130" s="45"/>
    </row>
    <row r="131" spans="1:10" x14ac:dyDescent="0.25">
      <c r="A131" s="241" t="s">
        <v>123</v>
      </c>
      <c r="B131" s="242"/>
      <c r="C131" s="243"/>
      <c r="D131" s="121" t="s">
        <v>124</v>
      </c>
      <c r="E131" s="147">
        <f>E132+E136+E140</f>
        <v>24527.119999999999</v>
      </c>
      <c r="F131" s="147">
        <f>E131/F4</f>
        <v>3255.3082487225424</v>
      </c>
      <c r="G131" s="148">
        <f>G132+G136+G140</f>
        <v>4000</v>
      </c>
      <c r="H131" s="123">
        <f>H132+H136+H140</f>
        <v>4000</v>
      </c>
      <c r="I131" s="123">
        <f>I132+I136+I140</f>
        <v>4000</v>
      </c>
      <c r="J131" s="149">
        <f>J132+J136+J140</f>
        <v>4000</v>
      </c>
    </row>
    <row r="132" spans="1:10" x14ac:dyDescent="0.25">
      <c r="A132" s="235">
        <v>11</v>
      </c>
      <c r="B132" s="236"/>
      <c r="C132" s="237"/>
      <c r="D132" s="124" t="s">
        <v>95</v>
      </c>
      <c r="E132" s="143">
        <f t="shared" ref="E132:J133" si="32">E133</f>
        <v>1641</v>
      </c>
      <c r="F132" s="143">
        <f t="shared" si="32"/>
        <v>217.79812860840133</v>
      </c>
      <c r="G132" s="144">
        <f t="shared" si="32"/>
        <v>80</v>
      </c>
      <c r="H132" s="46">
        <f t="shared" si="32"/>
        <v>0</v>
      </c>
      <c r="I132" s="46">
        <f t="shared" si="32"/>
        <v>0</v>
      </c>
      <c r="J132" s="126">
        <f t="shared" si="32"/>
        <v>0</v>
      </c>
    </row>
    <row r="133" spans="1:10" x14ac:dyDescent="0.25">
      <c r="A133" s="229">
        <v>3</v>
      </c>
      <c r="B133" s="230"/>
      <c r="C133" s="231"/>
      <c r="D133" s="127" t="s">
        <v>9</v>
      </c>
      <c r="E133" s="145">
        <f t="shared" si="32"/>
        <v>1641</v>
      </c>
      <c r="F133" s="145">
        <f t="shared" si="32"/>
        <v>217.79812860840133</v>
      </c>
      <c r="G133" s="146">
        <f t="shared" si="32"/>
        <v>80</v>
      </c>
      <c r="H133" s="47">
        <f t="shared" si="32"/>
        <v>0</v>
      </c>
      <c r="I133" s="47">
        <f t="shared" si="32"/>
        <v>0</v>
      </c>
      <c r="J133" s="129">
        <f t="shared" si="32"/>
        <v>0</v>
      </c>
    </row>
    <row r="134" spans="1:10" x14ac:dyDescent="0.25">
      <c r="A134" s="232">
        <v>32</v>
      </c>
      <c r="B134" s="233"/>
      <c r="C134" s="234"/>
      <c r="D134" s="130" t="s">
        <v>20</v>
      </c>
      <c r="E134" s="138">
        <f>SUM(E135)</f>
        <v>1641</v>
      </c>
      <c r="F134" s="138">
        <f>SUM(F135)</f>
        <v>217.79812860840133</v>
      </c>
      <c r="G134" s="139">
        <f>SUM(G135)</f>
        <v>80</v>
      </c>
      <c r="H134" s="48">
        <f>SUM(H135)</f>
        <v>0</v>
      </c>
      <c r="I134" s="48">
        <v>0</v>
      </c>
      <c r="J134" s="132">
        <v>0</v>
      </c>
    </row>
    <row r="135" spans="1:10" x14ac:dyDescent="0.25">
      <c r="A135" s="136"/>
      <c r="B135" s="134">
        <v>3222</v>
      </c>
      <c r="C135" s="135"/>
      <c r="D135" s="30" t="s">
        <v>74</v>
      </c>
      <c r="E135" s="113">
        <v>1641</v>
      </c>
      <c r="F135" s="113">
        <f>E135/F4</f>
        <v>217.79812860840133</v>
      </c>
      <c r="G135" s="137">
        <v>80</v>
      </c>
      <c r="H135" s="43">
        <v>0</v>
      </c>
      <c r="I135" s="43"/>
      <c r="J135" s="45"/>
    </row>
    <row r="136" spans="1:10" x14ac:dyDescent="0.25">
      <c r="A136" s="235">
        <v>21</v>
      </c>
      <c r="B136" s="236"/>
      <c r="C136" s="237"/>
      <c r="D136" s="124" t="s">
        <v>98</v>
      </c>
      <c r="E136" s="143">
        <f t="shared" ref="E136:J137" si="33">E137</f>
        <v>2142.86</v>
      </c>
      <c r="F136" s="143">
        <f t="shared" si="33"/>
        <v>284.40639723936556</v>
      </c>
      <c r="G136" s="144">
        <f t="shared" si="33"/>
        <v>400</v>
      </c>
      <c r="H136" s="46">
        <f t="shared" si="33"/>
        <v>500</v>
      </c>
      <c r="I136" s="46">
        <f t="shared" si="33"/>
        <v>500</v>
      </c>
      <c r="J136" s="126">
        <f t="shared" si="33"/>
        <v>500</v>
      </c>
    </row>
    <row r="137" spans="1:10" x14ac:dyDescent="0.25">
      <c r="A137" s="229">
        <v>3</v>
      </c>
      <c r="B137" s="230"/>
      <c r="C137" s="231"/>
      <c r="D137" s="127" t="s">
        <v>9</v>
      </c>
      <c r="E137" s="145">
        <f t="shared" si="33"/>
        <v>2142.86</v>
      </c>
      <c r="F137" s="145">
        <f t="shared" si="33"/>
        <v>284.40639723936556</v>
      </c>
      <c r="G137" s="146">
        <f t="shared" si="33"/>
        <v>400</v>
      </c>
      <c r="H137" s="47">
        <f t="shared" si="33"/>
        <v>500</v>
      </c>
      <c r="I137" s="47">
        <f t="shared" si="33"/>
        <v>500</v>
      </c>
      <c r="J137" s="129">
        <f t="shared" si="33"/>
        <v>500</v>
      </c>
    </row>
    <row r="138" spans="1:10" x14ac:dyDescent="0.25">
      <c r="A138" s="232">
        <v>32</v>
      </c>
      <c r="B138" s="233"/>
      <c r="C138" s="234"/>
      <c r="D138" s="130" t="s">
        <v>20</v>
      </c>
      <c r="E138" s="138">
        <f>SUM(E139)</f>
        <v>2142.86</v>
      </c>
      <c r="F138" s="138">
        <f>SUM(F139)</f>
        <v>284.40639723936556</v>
      </c>
      <c r="G138" s="139">
        <f>SUM(G139)</f>
        <v>400</v>
      </c>
      <c r="H138" s="48">
        <f>SUM(H139)</f>
        <v>500</v>
      </c>
      <c r="I138" s="48">
        <v>500</v>
      </c>
      <c r="J138" s="132">
        <v>500</v>
      </c>
    </row>
    <row r="139" spans="1:10" x14ac:dyDescent="0.25">
      <c r="A139" s="136"/>
      <c r="B139" s="134">
        <v>3222</v>
      </c>
      <c r="C139" s="135"/>
      <c r="D139" s="30" t="s">
        <v>74</v>
      </c>
      <c r="E139" s="113">
        <v>2142.86</v>
      </c>
      <c r="F139" s="113">
        <f>E139/F4</f>
        <v>284.40639723936556</v>
      </c>
      <c r="G139" s="137">
        <v>400</v>
      </c>
      <c r="H139" s="43">
        <v>500</v>
      </c>
      <c r="I139" s="43"/>
      <c r="J139" s="45"/>
    </row>
    <row r="140" spans="1:10" x14ac:dyDescent="0.25">
      <c r="A140" s="235">
        <v>26</v>
      </c>
      <c r="B140" s="236"/>
      <c r="C140" s="237"/>
      <c r="D140" s="124" t="s">
        <v>120</v>
      </c>
      <c r="E140" s="143">
        <f t="shared" ref="E140:J141" si="34">E141</f>
        <v>20743.259999999998</v>
      </c>
      <c r="F140" s="143">
        <f t="shared" si="34"/>
        <v>2753.1037228747755</v>
      </c>
      <c r="G140" s="144">
        <f t="shared" si="34"/>
        <v>3520</v>
      </c>
      <c r="H140" s="46">
        <f t="shared" si="34"/>
        <v>3500</v>
      </c>
      <c r="I140" s="46">
        <f t="shared" si="34"/>
        <v>3500</v>
      </c>
      <c r="J140" s="126">
        <f t="shared" si="34"/>
        <v>3500</v>
      </c>
    </row>
    <row r="141" spans="1:10" x14ac:dyDescent="0.25">
      <c r="A141" s="229">
        <v>3</v>
      </c>
      <c r="B141" s="230"/>
      <c r="C141" s="231"/>
      <c r="D141" s="127" t="s">
        <v>9</v>
      </c>
      <c r="E141" s="145">
        <f t="shared" si="34"/>
        <v>20743.259999999998</v>
      </c>
      <c r="F141" s="145">
        <f t="shared" si="34"/>
        <v>2753.1037228747755</v>
      </c>
      <c r="G141" s="146">
        <f t="shared" si="34"/>
        <v>3520</v>
      </c>
      <c r="H141" s="47">
        <f t="shared" si="34"/>
        <v>3500</v>
      </c>
      <c r="I141" s="47">
        <f t="shared" si="34"/>
        <v>3500</v>
      </c>
      <c r="J141" s="129">
        <f t="shared" si="34"/>
        <v>3500</v>
      </c>
    </row>
    <row r="142" spans="1:10" x14ac:dyDescent="0.25">
      <c r="A142" s="232">
        <v>32</v>
      </c>
      <c r="B142" s="233"/>
      <c r="C142" s="234"/>
      <c r="D142" s="130" t="s">
        <v>20</v>
      </c>
      <c r="E142" s="138">
        <f>SUM(E143)</f>
        <v>20743.259999999998</v>
      </c>
      <c r="F142" s="138">
        <f>SUM(F143)</f>
        <v>2753.1037228747755</v>
      </c>
      <c r="G142" s="139">
        <f>SUM(G143)</f>
        <v>3520</v>
      </c>
      <c r="H142" s="48">
        <f>SUM(H143)</f>
        <v>3500</v>
      </c>
      <c r="I142" s="48">
        <v>3500</v>
      </c>
      <c r="J142" s="132">
        <v>3500</v>
      </c>
    </row>
    <row r="143" spans="1:10" x14ac:dyDescent="0.25">
      <c r="A143" s="136"/>
      <c r="B143" s="134">
        <v>3222</v>
      </c>
      <c r="C143" s="135"/>
      <c r="D143" s="30" t="s">
        <v>74</v>
      </c>
      <c r="E143" s="113">
        <v>20743.259999999998</v>
      </c>
      <c r="F143" s="113">
        <f>E143/F4</f>
        <v>2753.1037228747755</v>
      </c>
      <c r="G143" s="137">
        <v>3520</v>
      </c>
      <c r="H143" s="43">
        <v>3500</v>
      </c>
      <c r="I143" s="43"/>
      <c r="J143" s="45"/>
    </row>
    <row r="144" spans="1:10" ht="25.5" x14ac:dyDescent="0.25">
      <c r="A144" s="241" t="s">
        <v>125</v>
      </c>
      <c r="B144" s="242"/>
      <c r="C144" s="243"/>
      <c r="D144" s="121" t="s">
        <v>126</v>
      </c>
      <c r="E144" s="147">
        <f>E145</f>
        <v>38044.089999999997</v>
      </c>
      <c r="F144" s="147">
        <f t="shared" ref="E144:J145" si="35">F145</f>
        <v>5049.3184683787904</v>
      </c>
      <c r="G144" s="148">
        <f t="shared" si="35"/>
        <v>0</v>
      </c>
      <c r="H144" s="123">
        <f t="shared" si="35"/>
        <v>0</v>
      </c>
      <c r="I144" s="123">
        <f t="shared" si="35"/>
        <v>0</v>
      </c>
      <c r="J144" s="149">
        <f t="shared" si="35"/>
        <v>0</v>
      </c>
    </row>
    <row r="145" spans="1:10" x14ac:dyDescent="0.25">
      <c r="A145" s="235">
        <v>26</v>
      </c>
      <c r="B145" s="236"/>
      <c r="C145" s="237"/>
      <c r="D145" s="124" t="s">
        <v>120</v>
      </c>
      <c r="E145" s="143">
        <f t="shared" si="35"/>
        <v>38044.089999999997</v>
      </c>
      <c r="F145" s="143">
        <f t="shared" si="35"/>
        <v>5049.3184683787904</v>
      </c>
      <c r="G145" s="144">
        <f t="shared" si="35"/>
        <v>0</v>
      </c>
      <c r="H145" s="46">
        <f t="shared" si="35"/>
        <v>0</v>
      </c>
      <c r="I145" s="46">
        <f t="shared" si="35"/>
        <v>0</v>
      </c>
      <c r="J145" s="126">
        <f t="shared" si="35"/>
        <v>0</v>
      </c>
    </row>
    <row r="146" spans="1:10" x14ac:dyDescent="0.25">
      <c r="A146" s="229">
        <v>3</v>
      </c>
      <c r="B146" s="230"/>
      <c r="C146" s="231"/>
      <c r="D146" s="127" t="s">
        <v>9</v>
      </c>
      <c r="E146" s="145">
        <f t="shared" ref="E146:J146" si="36">E147+E151</f>
        <v>38044.089999999997</v>
      </c>
      <c r="F146" s="145">
        <f t="shared" si="36"/>
        <v>5049.3184683787904</v>
      </c>
      <c r="G146" s="146">
        <f t="shared" si="36"/>
        <v>0</v>
      </c>
      <c r="H146" s="47">
        <f t="shared" si="36"/>
        <v>0</v>
      </c>
      <c r="I146" s="47">
        <f t="shared" si="36"/>
        <v>0</v>
      </c>
      <c r="J146" s="129">
        <f t="shared" si="36"/>
        <v>0</v>
      </c>
    </row>
    <row r="147" spans="1:10" x14ac:dyDescent="0.25">
      <c r="A147" s="232">
        <v>31</v>
      </c>
      <c r="B147" s="233"/>
      <c r="C147" s="234"/>
      <c r="D147" s="130" t="s">
        <v>10</v>
      </c>
      <c r="E147" s="138">
        <f t="shared" ref="E147:J147" si="37">SUM(E148:E150)</f>
        <v>36217</v>
      </c>
      <c r="F147" s="138">
        <f t="shared" si="37"/>
        <v>4806.8219523525113</v>
      </c>
      <c r="G147" s="139">
        <f t="shared" si="37"/>
        <v>0</v>
      </c>
      <c r="H147" s="48">
        <f t="shared" si="37"/>
        <v>0</v>
      </c>
      <c r="I147" s="48">
        <f t="shared" si="37"/>
        <v>0</v>
      </c>
      <c r="J147" s="132">
        <f t="shared" si="37"/>
        <v>0</v>
      </c>
    </row>
    <row r="148" spans="1:10" x14ac:dyDescent="0.25">
      <c r="A148" s="136"/>
      <c r="B148" s="134">
        <v>3111</v>
      </c>
      <c r="C148" s="30"/>
      <c r="D148" s="30" t="s">
        <v>71</v>
      </c>
      <c r="E148" s="113">
        <v>29800</v>
      </c>
      <c r="F148" s="113">
        <f>E148/F4</f>
        <v>3955.139690755856</v>
      </c>
      <c r="G148" s="137">
        <v>0</v>
      </c>
      <c r="H148" s="43"/>
      <c r="I148" s="43"/>
      <c r="J148" s="45"/>
    </row>
    <row r="149" spans="1:10" x14ac:dyDescent="0.25">
      <c r="A149" s="136"/>
      <c r="B149" s="134">
        <v>3121</v>
      </c>
      <c r="C149" s="30"/>
      <c r="D149" s="30" t="s">
        <v>72</v>
      </c>
      <c r="E149" s="113">
        <v>1500</v>
      </c>
      <c r="F149" s="113">
        <f>E149/F4</f>
        <v>199.08421262193906</v>
      </c>
      <c r="G149" s="137">
        <v>0</v>
      </c>
      <c r="H149" s="43"/>
      <c r="I149" s="43"/>
      <c r="J149" s="45"/>
    </row>
    <row r="150" spans="1:10" ht="25.5" x14ac:dyDescent="0.25">
      <c r="A150" s="136"/>
      <c r="B150" s="134">
        <v>3132</v>
      </c>
      <c r="C150" s="30"/>
      <c r="D150" s="30" t="s">
        <v>96</v>
      </c>
      <c r="E150" s="113">
        <v>4917</v>
      </c>
      <c r="F150" s="113">
        <f>E150/F4</f>
        <v>652.59804897471622</v>
      </c>
      <c r="G150" s="137">
        <v>0</v>
      </c>
      <c r="H150" s="43"/>
      <c r="I150" s="43"/>
      <c r="J150" s="45"/>
    </row>
    <row r="151" spans="1:10" x14ac:dyDescent="0.25">
      <c r="A151" s="232">
        <v>32</v>
      </c>
      <c r="B151" s="233"/>
      <c r="C151" s="234"/>
      <c r="D151" s="130" t="s">
        <v>20</v>
      </c>
      <c r="E151" s="138">
        <f t="shared" ref="E151:J151" si="38">SUM(E152:E153)</f>
        <v>1827.09</v>
      </c>
      <c r="F151" s="138">
        <f t="shared" si="38"/>
        <v>242.4965160262791</v>
      </c>
      <c r="G151" s="139">
        <f t="shared" si="38"/>
        <v>0</v>
      </c>
      <c r="H151" s="48">
        <f t="shared" si="38"/>
        <v>0</v>
      </c>
      <c r="I151" s="48">
        <f t="shared" si="38"/>
        <v>0</v>
      </c>
      <c r="J151" s="132">
        <f t="shared" si="38"/>
        <v>0</v>
      </c>
    </row>
    <row r="152" spans="1:10" x14ac:dyDescent="0.25">
      <c r="A152" s="133"/>
      <c r="B152" s="134">
        <v>3211</v>
      </c>
      <c r="C152" s="135"/>
      <c r="D152" s="30" t="s">
        <v>73</v>
      </c>
      <c r="E152" s="113">
        <v>200</v>
      </c>
      <c r="F152" s="113">
        <f>E152/F4</f>
        <v>26.54456168292521</v>
      </c>
      <c r="G152" s="137">
        <v>0</v>
      </c>
      <c r="H152" s="43"/>
      <c r="I152" s="43"/>
      <c r="J152" s="45"/>
    </row>
    <row r="153" spans="1:10" ht="30" customHeight="1" x14ac:dyDescent="0.25">
      <c r="A153" s="136"/>
      <c r="B153" s="134">
        <v>3212</v>
      </c>
      <c r="C153" s="30"/>
      <c r="D153" s="30" t="s">
        <v>97</v>
      </c>
      <c r="E153" s="113">
        <v>1627.09</v>
      </c>
      <c r="F153" s="113">
        <f>E153/F4</f>
        <v>215.95195434335389</v>
      </c>
      <c r="G153" s="137">
        <v>0</v>
      </c>
      <c r="H153" s="43"/>
      <c r="I153" s="43"/>
      <c r="J153" s="45"/>
    </row>
    <row r="154" spans="1:10" x14ac:dyDescent="0.25">
      <c r="A154" s="241" t="s">
        <v>127</v>
      </c>
      <c r="B154" s="242"/>
      <c r="C154" s="243"/>
      <c r="D154" s="121" t="s">
        <v>128</v>
      </c>
      <c r="E154" s="147">
        <f t="shared" ref="E154:J156" si="39">E155</f>
        <v>39357.17</v>
      </c>
      <c r="F154" s="147">
        <f t="shared" si="39"/>
        <v>5223.5941336518672</v>
      </c>
      <c r="G154" s="148">
        <f t="shared" si="39"/>
        <v>0</v>
      </c>
      <c r="H154" s="123">
        <f t="shared" si="39"/>
        <v>0</v>
      </c>
      <c r="I154" s="123">
        <f t="shared" si="39"/>
        <v>0</v>
      </c>
      <c r="J154" s="149">
        <f t="shared" si="39"/>
        <v>0</v>
      </c>
    </row>
    <row r="155" spans="1:10" x14ac:dyDescent="0.25">
      <c r="A155" s="235">
        <v>26</v>
      </c>
      <c r="B155" s="236"/>
      <c r="C155" s="237"/>
      <c r="D155" s="124" t="s">
        <v>120</v>
      </c>
      <c r="E155" s="143">
        <f>E156</f>
        <v>39357.17</v>
      </c>
      <c r="F155" s="143">
        <f>SUM(F156)</f>
        <v>5223.5941336518672</v>
      </c>
      <c r="G155" s="144">
        <f t="shared" si="39"/>
        <v>0</v>
      </c>
      <c r="H155" s="46">
        <f t="shared" si="39"/>
        <v>0</v>
      </c>
      <c r="I155" s="46">
        <f t="shared" si="39"/>
        <v>0</v>
      </c>
      <c r="J155" s="126">
        <f t="shared" si="39"/>
        <v>0</v>
      </c>
    </row>
    <row r="156" spans="1:10" x14ac:dyDescent="0.25">
      <c r="A156" s="229">
        <v>3</v>
      </c>
      <c r="B156" s="230"/>
      <c r="C156" s="231"/>
      <c r="D156" s="127" t="s">
        <v>9</v>
      </c>
      <c r="E156" s="145">
        <f>E157</f>
        <v>39357.17</v>
      </c>
      <c r="F156" s="145">
        <f>F157</f>
        <v>5223.5941336518672</v>
      </c>
      <c r="G156" s="146">
        <f t="shared" si="39"/>
        <v>0</v>
      </c>
      <c r="H156" s="47">
        <f t="shared" si="39"/>
        <v>0</v>
      </c>
      <c r="I156" s="47">
        <f t="shared" si="39"/>
        <v>0</v>
      </c>
      <c r="J156" s="129">
        <f t="shared" si="39"/>
        <v>0</v>
      </c>
    </row>
    <row r="157" spans="1:10" x14ac:dyDescent="0.25">
      <c r="A157" s="232">
        <v>32</v>
      </c>
      <c r="B157" s="233"/>
      <c r="C157" s="234"/>
      <c r="D157" s="130" t="s">
        <v>20</v>
      </c>
      <c r="E157" s="138">
        <f t="shared" ref="E157:J157" si="40">SUM(E158)</f>
        <v>39357.17</v>
      </c>
      <c r="F157" s="138">
        <f t="shared" si="40"/>
        <v>5223.5941336518672</v>
      </c>
      <c r="G157" s="139">
        <f t="shared" si="40"/>
        <v>0</v>
      </c>
      <c r="H157" s="48">
        <f t="shared" si="40"/>
        <v>0</v>
      </c>
      <c r="I157" s="48">
        <f t="shared" si="40"/>
        <v>0</v>
      </c>
      <c r="J157" s="132">
        <f t="shared" si="40"/>
        <v>0</v>
      </c>
    </row>
    <row r="158" spans="1:10" ht="15" customHeight="1" x14ac:dyDescent="0.25">
      <c r="A158" s="136"/>
      <c r="B158" s="134">
        <v>3299</v>
      </c>
      <c r="C158" s="135"/>
      <c r="D158" s="30" t="s">
        <v>103</v>
      </c>
      <c r="E158" s="113">
        <v>39357.17</v>
      </c>
      <c r="F158" s="113">
        <f>E158/F4</f>
        <v>5223.5941336518672</v>
      </c>
      <c r="G158" s="137">
        <v>0</v>
      </c>
      <c r="H158" s="43"/>
      <c r="I158" s="43"/>
      <c r="J158" s="45"/>
    </row>
    <row r="159" spans="1:10" ht="25.5" x14ac:dyDescent="0.25">
      <c r="A159" s="241" t="s">
        <v>129</v>
      </c>
      <c r="B159" s="242"/>
      <c r="C159" s="243"/>
      <c r="D159" s="121" t="s">
        <v>130</v>
      </c>
      <c r="E159" s="147">
        <f t="shared" ref="E159:J160" si="41">E160</f>
        <v>35299.020000000004</v>
      </c>
      <c r="F159" s="147">
        <f t="shared" si="41"/>
        <v>4684.9850686840537</v>
      </c>
      <c r="G159" s="148">
        <f t="shared" si="41"/>
        <v>12100</v>
      </c>
      <c r="H159" s="123">
        <f t="shared" si="41"/>
        <v>0</v>
      </c>
      <c r="I159" s="123">
        <f t="shared" si="41"/>
        <v>0</v>
      </c>
      <c r="J159" s="149">
        <f t="shared" si="41"/>
        <v>0</v>
      </c>
    </row>
    <row r="160" spans="1:10" x14ac:dyDescent="0.25">
      <c r="A160" s="235">
        <v>26</v>
      </c>
      <c r="B160" s="236"/>
      <c r="C160" s="237"/>
      <c r="D160" s="124" t="s">
        <v>120</v>
      </c>
      <c r="E160" s="143">
        <f t="shared" si="41"/>
        <v>35299.020000000004</v>
      </c>
      <c r="F160" s="143">
        <f t="shared" si="41"/>
        <v>4684.9850686840537</v>
      </c>
      <c r="G160" s="144">
        <f t="shared" si="41"/>
        <v>12100</v>
      </c>
      <c r="H160" s="46">
        <f t="shared" si="41"/>
        <v>0</v>
      </c>
      <c r="I160" s="46">
        <f t="shared" si="41"/>
        <v>0</v>
      </c>
      <c r="J160" s="126">
        <f t="shared" si="41"/>
        <v>0</v>
      </c>
    </row>
    <row r="161" spans="1:10" x14ac:dyDescent="0.25">
      <c r="A161" s="229">
        <v>3</v>
      </c>
      <c r="B161" s="230"/>
      <c r="C161" s="231"/>
      <c r="D161" s="127" t="s">
        <v>9</v>
      </c>
      <c r="E161" s="145">
        <f t="shared" ref="E161:J161" si="42">E162+E166</f>
        <v>35299.020000000004</v>
      </c>
      <c r="F161" s="145">
        <f t="shared" si="42"/>
        <v>4684.9850686840537</v>
      </c>
      <c r="G161" s="146">
        <f t="shared" si="42"/>
        <v>12100</v>
      </c>
      <c r="H161" s="47">
        <f t="shared" si="42"/>
        <v>0</v>
      </c>
      <c r="I161" s="47">
        <f t="shared" si="42"/>
        <v>0</v>
      </c>
      <c r="J161" s="129">
        <f t="shared" si="42"/>
        <v>0</v>
      </c>
    </row>
    <row r="162" spans="1:10" x14ac:dyDescent="0.25">
      <c r="A162" s="232">
        <v>31</v>
      </c>
      <c r="B162" s="233"/>
      <c r="C162" s="234"/>
      <c r="D162" s="130" t="s">
        <v>10</v>
      </c>
      <c r="E162" s="138">
        <f t="shared" ref="E162:J162" si="43">SUM(E163:E165)</f>
        <v>34823.630000000005</v>
      </c>
      <c r="F162" s="138">
        <f t="shared" si="43"/>
        <v>4621.8899727918242</v>
      </c>
      <c r="G162" s="139">
        <f t="shared" si="43"/>
        <v>11900</v>
      </c>
      <c r="H162" s="48">
        <f t="shared" si="43"/>
        <v>0</v>
      </c>
      <c r="I162" s="48">
        <f t="shared" si="43"/>
        <v>0</v>
      </c>
      <c r="J162" s="132">
        <f t="shared" si="43"/>
        <v>0</v>
      </c>
    </row>
    <row r="163" spans="1:10" x14ac:dyDescent="0.25">
      <c r="A163" s="136"/>
      <c r="B163" s="134">
        <v>3111</v>
      </c>
      <c r="C163" s="30"/>
      <c r="D163" s="30" t="s">
        <v>71</v>
      </c>
      <c r="E163" s="113">
        <v>25593.75</v>
      </c>
      <c r="F163" s="113">
        <f>E163/F4</f>
        <v>3396.8743778618355</v>
      </c>
      <c r="G163" s="137">
        <v>9800</v>
      </c>
      <c r="H163" s="43">
        <v>0</v>
      </c>
      <c r="I163" s="43"/>
      <c r="J163" s="45"/>
    </row>
    <row r="164" spans="1:10" x14ac:dyDescent="0.25">
      <c r="A164" s="136"/>
      <c r="B164" s="134">
        <v>3121</v>
      </c>
      <c r="C164" s="30"/>
      <c r="D164" s="30" t="s">
        <v>72</v>
      </c>
      <c r="E164" s="113">
        <v>5006.8999999999996</v>
      </c>
      <c r="F164" s="113">
        <f>E164/F4</f>
        <v>664.52982945119106</v>
      </c>
      <c r="G164" s="137">
        <v>500</v>
      </c>
      <c r="H164" s="43">
        <v>0</v>
      </c>
      <c r="I164" s="43"/>
      <c r="J164" s="45"/>
    </row>
    <row r="165" spans="1:10" ht="25.5" x14ac:dyDescent="0.25">
      <c r="A165" s="136"/>
      <c r="B165" s="134">
        <v>3132</v>
      </c>
      <c r="C165" s="30"/>
      <c r="D165" s="30" t="s">
        <v>96</v>
      </c>
      <c r="E165" s="113">
        <v>4222.9799999999996</v>
      </c>
      <c r="F165" s="113">
        <f>E165/F4</f>
        <v>560.48576547879748</v>
      </c>
      <c r="G165" s="137">
        <v>1600</v>
      </c>
      <c r="H165" s="43">
        <v>0</v>
      </c>
      <c r="I165" s="43"/>
      <c r="J165" s="45"/>
    </row>
    <row r="166" spans="1:10" x14ac:dyDescent="0.25">
      <c r="A166" s="232">
        <v>32</v>
      </c>
      <c r="B166" s="233"/>
      <c r="C166" s="234"/>
      <c r="D166" s="130" t="s">
        <v>20</v>
      </c>
      <c r="E166" s="138">
        <f t="shared" ref="E166:J166" si="44">SUM(E168)</f>
        <v>475.39</v>
      </c>
      <c r="F166" s="138">
        <f t="shared" si="44"/>
        <v>63.095095892229075</v>
      </c>
      <c r="G166" s="139">
        <f>SUM(G167:G168)</f>
        <v>200</v>
      </c>
      <c r="H166" s="48">
        <f>SUM(H167:H168)</f>
        <v>0</v>
      </c>
      <c r="I166" s="48">
        <f t="shared" si="44"/>
        <v>0</v>
      </c>
      <c r="J166" s="132">
        <f t="shared" si="44"/>
        <v>0</v>
      </c>
    </row>
    <row r="167" spans="1:10" x14ac:dyDescent="0.25">
      <c r="A167" s="133"/>
      <c r="B167" s="134">
        <v>3211</v>
      </c>
      <c r="C167" s="135"/>
      <c r="D167" s="30" t="s">
        <v>73</v>
      </c>
      <c r="E167" s="113">
        <v>0</v>
      </c>
      <c r="F167" s="113">
        <v>0</v>
      </c>
      <c r="G167" s="137">
        <v>60</v>
      </c>
      <c r="H167" s="43">
        <v>0</v>
      </c>
      <c r="I167" s="43"/>
      <c r="J167" s="45"/>
    </row>
    <row r="168" spans="1:10" ht="25.5" x14ac:dyDescent="0.25">
      <c r="A168" s="136"/>
      <c r="B168" s="134">
        <v>3212</v>
      </c>
      <c r="C168" s="30"/>
      <c r="D168" s="30" t="s">
        <v>97</v>
      </c>
      <c r="E168" s="113">
        <v>475.39</v>
      </c>
      <c r="F168" s="113">
        <f>E168/F4</f>
        <v>63.095095892229075</v>
      </c>
      <c r="G168" s="137">
        <v>140</v>
      </c>
      <c r="H168" s="43">
        <v>0</v>
      </c>
      <c r="I168" s="43"/>
      <c r="J168" s="45"/>
    </row>
    <row r="169" spans="1:10" ht="25.5" x14ac:dyDescent="0.25">
      <c r="A169" s="241" t="s">
        <v>150</v>
      </c>
      <c r="B169" s="242"/>
      <c r="C169" s="243"/>
      <c r="D169" s="121" t="s">
        <v>131</v>
      </c>
      <c r="E169" s="147">
        <f t="shared" ref="E169:J170" si="45">E170</f>
        <v>0</v>
      </c>
      <c r="F169" s="147">
        <f t="shared" si="45"/>
        <v>0</v>
      </c>
      <c r="G169" s="148">
        <f t="shared" si="45"/>
        <v>5630</v>
      </c>
      <c r="H169" s="123">
        <f t="shared" si="45"/>
        <v>23560</v>
      </c>
      <c r="I169" s="123">
        <f t="shared" si="45"/>
        <v>0</v>
      </c>
      <c r="J169" s="149">
        <f t="shared" si="45"/>
        <v>0</v>
      </c>
    </row>
    <row r="170" spans="1:10" x14ac:dyDescent="0.25">
      <c r="A170" s="235">
        <v>26</v>
      </c>
      <c r="B170" s="236"/>
      <c r="C170" s="237"/>
      <c r="D170" s="124" t="s">
        <v>120</v>
      </c>
      <c r="E170" s="143">
        <f t="shared" si="45"/>
        <v>0</v>
      </c>
      <c r="F170" s="143">
        <f t="shared" si="45"/>
        <v>0</v>
      </c>
      <c r="G170" s="144">
        <f t="shared" si="45"/>
        <v>5630</v>
      </c>
      <c r="H170" s="46">
        <f t="shared" si="45"/>
        <v>23560</v>
      </c>
      <c r="I170" s="46">
        <f t="shared" si="45"/>
        <v>0</v>
      </c>
      <c r="J170" s="126">
        <f t="shared" si="45"/>
        <v>0</v>
      </c>
    </row>
    <row r="171" spans="1:10" x14ac:dyDescent="0.25">
      <c r="A171" s="229">
        <v>3</v>
      </c>
      <c r="B171" s="230"/>
      <c r="C171" s="231"/>
      <c r="D171" s="127" t="s">
        <v>9</v>
      </c>
      <c r="E171" s="145">
        <f t="shared" ref="E171:J171" si="46">E172+E176</f>
        <v>0</v>
      </c>
      <c r="F171" s="145">
        <f t="shared" si="46"/>
        <v>0</v>
      </c>
      <c r="G171" s="146">
        <f t="shared" si="46"/>
        <v>5630</v>
      </c>
      <c r="H171" s="47">
        <f t="shared" si="46"/>
        <v>23560</v>
      </c>
      <c r="I171" s="47">
        <f t="shared" si="46"/>
        <v>0</v>
      </c>
      <c r="J171" s="129">
        <f t="shared" si="46"/>
        <v>0</v>
      </c>
    </row>
    <row r="172" spans="1:10" x14ac:dyDescent="0.25">
      <c r="A172" s="232">
        <v>31</v>
      </c>
      <c r="B172" s="233"/>
      <c r="C172" s="234"/>
      <c r="D172" s="130" t="s">
        <v>10</v>
      </c>
      <c r="E172" s="138">
        <f t="shared" ref="E172:H172" si="47">SUM(E173:E175)</f>
        <v>0</v>
      </c>
      <c r="F172" s="138">
        <f t="shared" si="47"/>
        <v>0</v>
      </c>
      <c r="G172" s="139">
        <f t="shared" si="47"/>
        <v>5570</v>
      </c>
      <c r="H172" s="48">
        <f t="shared" si="47"/>
        <v>23320</v>
      </c>
      <c r="I172" s="48">
        <v>0</v>
      </c>
      <c r="J172" s="132">
        <v>0</v>
      </c>
    </row>
    <row r="173" spans="1:10" x14ac:dyDescent="0.25">
      <c r="A173" s="136"/>
      <c r="B173" s="134">
        <v>3111</v>
      </c>
      <c r="C173" s="30"/>
      <c r="D173" s="30" t="s">
        <v>71</v>
      </c>
      <c r="E173" s="113">
        <v>0</v>
      </c>
      <c r="F173" s="113">
        <f>E173/F13</f>
        <v>0</v>
      </c>
      <c r="G173" s="137">
        <v>4200</v>
      </c>
      <c r="H173" s="43">
        <v>18970</v>
      </c>
      <c r="I173" s="43"/>
      <c r="J173" s="45"/>
    </row>
    <row r="174" spans="1:10" x14ac:dyDescent="0.25">
      <c r="A174" s="136"/>
      <c r="B174" s="134">
        <v>3121</v>
      </c>
      <c r="C174" s="30"/>
      <c r="D174" s="30" t="s">
        <v>72</v>
      </c>
      <c r="E174" s="113">
        <v>0</v>
      </c>
      <c r="F174" s="113">
        <f>E174/F13</f>
        <v>0</v>
      </c>
      <c r="G174" s="137">
        <v>670</v>
      </c>
      <c r="H174" s="43">
        <v>1200</v>
      </c>
      <c r="I174" s="43"/>
      <c r="J174" s="45"/>
    </row>
    <row r="175" spans="1:10" ht="25.5" x14ac:dyDescent="0.25">
      <c r="A175" s="136"/>
      <c r="B175" s="134">
        <v>3132</v>
      </c>
      <c r="C175" s="30"/>
      <c r="D175" s="30" t="s">
        <v>96</v>
      </c>
      <c r="E175" s="113">
        <v>0</v>
      </c>
      <c r="F175" s="113">
        <f>E175/F13</f>
        <v>0</v>
      </c>
      <c r="G175" s="137">
        <v>700</v>
      </c>
      <c r="H175" s="43">
        <v>3150</v>
      </c>
      <c r="I175" s="43"/>
      <c r="J175" s="45"/>
    </row>
    <row r="176" spans="1:10" x14ac:dyDescent="0.25">
      <c r="A176" s="232">
        <v>32</v>
      </c>
      <c r="B176" s="233"/>
      <c r="C176" s="234"/>
      <c r="D176" s="130" t="s">
        <v>20</v>
      </c>
      <c r="E176" s="138">
        <f t="shared" ref="E176:G176" si="48">SUM(E178)</f>
        <v>0</v>
      </c>
      <c r="F176" s="138">
        <f t="shared" si="48"/>
        <v>0</v>
      </c>
      <c r="G176" s="139">
        <f t="shared" si="48"/>
        <v>60</v>
      </c>
      <c r="H176" s="48">
        <f>SUM(H177:H178)</f>
        <v>240</v>
      </c>
      <c r="I176" s="48">
        <v>0</v>
      </c>
      <c r="J176" s="132">
        <v>0</v>
      </c>
    </row>
    <row r="177" spans="1:10" x14ac:dyDescent="0.25">
      <c r="A177" s="133"/>
      <c r="B177" s="134">
        <v>3211</v>
      </c>
      <c r="C177" s="135"/>
      <c r="D177" s="30" t="s">
        <v>73</v>
      </c>
      <c r="E177" s="113">
        <v>0</v>
      </c>
      <c r="F177" s="113">
        <v>0</v>
      </c>
      <c r="G177" s="137">
        <v>0</v>
      </c>
      <c r="H177" s="43">
        <v>80</v>
      </c>
      <c r="I177" s="43"/>
      <c r="J177" s="45"/>
    </row>
    <row r="178" spans="1:10" ht="25.5" x14ac:dyDescent="0.25">
      <c r="A178" s="136"/>
      <c r="B178" s="134">
        <v>3212</v>
      </c>
      <c r="C178" s="30"/>
      <c r="D178" s="30" t="s">
        <v>97</v>
      </c>
      <c r="E178" s="113">
        <v>0</v>
      </c>
      <c r="F178" s="113">
        <f>E178/F13</f>
        <v>0</v>
      </c>
      <c r="G178" s="137">
        <v>60</v>
      </c>
      <c r="H178" s="43">
        <v>160</v>
      </c>
      <c r="I178" s="43"/>
      <c r="J178" s="45"/>
    </row>
    <row r="179" spans="1:10" x14ac:dyDescent="0.25">
      <c r="A179" s="241" t="s">
        <v>149</v>
      </c>
      <c r="B179" s="242"/>
      <c r="C179" s="243"/>
      <c r="D179" s="121" t="s">
        <v>132</v>
      </c>
      <c r="E179" s="147">
        <f t="shared" ref="E179:J181" si="49">E180</f>
        <v>21166.81</v>
      </c>
      <c r="F179" s="147">
        <f t="shared" si="49"/>
        <v>2809.3184683787908</v>
      </c>
      <c r="G179" s="148">
        <f t="shared" si="49"/>
        <v>5700</v>
      </c>
      <c r="H179" s="123">
        <f t="shared" si="49"/>
        <v>0</v>
      </c>
      <c r="I179" s="123">
        <f t="shared" si="49"/>
        <v>0</v>
      </c>
      <c r="J179" s="149">
        <f t="shared" si="49"/>
        <v>0</v>
      </c>
    </row>
    <row r="180" spans="1:10" x14ac:dyDescent="0.25">
      <c r="A180" s="235">
        <v>26</v>
      </c>
      <c r="B180" s="236"/>
      <c r="C180" s="237"/>
      <c r="D180" s="124" t="s">
        <v>120</v>
      </c>
      <c r="E180" s="143">
        <f>E181</f>
        <v>21166.81</v>
      </c>
      <c r="F180" s="143">
        <f>SUM(F181)</f>
        <v>2809.3184683787908</v>
      </c>
      <c r="G180" s="144">
        <f t="shared" si="49"/>
        <v>5700</v>
      </c>
      <c r="H180" s="46">
        <f t="shared" si="49"/>
        <v>0</v>
      </c>
      <c r="I180" s="46">
        <f t="shared" si="49"/>
        <v>0</v>
      </c>
      <c r="J180" s="126">
        <f t="shared" si="49"/>
        <v>0</v>
      </c>
    </row>
    <row r="181" spans="1:10" x14ac:dyDescent="0.25">
      <c r="A181" s="229">
        <v>3</v>
      </c>
      <c r="B181" s="230"/>
      <c r="C181" s="231"/>
      <c r="D181" s="127" t="s">
        <v>9</v>
      </c>
      <c r="E181" s="145">
        <f>E182</f>
        <v>21166.81</v>
      </c>
      <c r="F181" s="145">
        <f>F182</f>
        <v>2809.3184683787908</v>
      </c>
      <c r="G181" s="146">
        <f t="shared" si="49"/>
        <v>5700</v>
      </c>
      <c r="H181" s="47">
        <f t="shared" si="49"/>
        <v>0</v>
      </c>
      <c r="I181" s="47">
        <f t="shared" si="49"/>
        <v>0</v>
      </c>
      <c r="J181" s="129">
        <f t="shared" si="49"/>
        <v>0</v>
      </c>
    </row>
    <row r="182" spans="1:10" x14ac:dyDescent="0.25">
      <c r="A182" s="232">
        <v>32</v>
      </c>
      <c r="B182" s="233"/>
      <c r="C182" s="234"/>
      <c r="D182" s="130" t="s">
        <v>20</v>
      </c>
      <c r="E182" s="138">
        <f t="shared" ref="E182:H182" si="50">SUM(E183)</f>
        <v>21166.81</v>
      </c>
      <c r="F182" s="138">
        <f t="shared" si="50"/>
        <v>2809.3184683787908</v>
      </c>
      <c r="G182" s="139">
        <f t="shared" si="50"/>
        <v>5700</v>
      </c>
      <c r="H182" s="48">
        <f t="shared" si="50"/>
        <v>0</v>
      </c>
      <c r="I182" s="48">
        <v>0</v>
      </c>
      <c r="J182" s="132">
        <v>0</v>
      </c>
    </row>
    <row r="183" spans="1:10" x14ac:dyDescent="0.25">
      <c r="A183" s="136"/>
      <c r="B183" s="134">
        <v>3299</v>
      </c>
      <c r="C183" s="135"/>
      <c r="D183" s="30" t="s">
        <v>133</v>
      </c>
      <c r="E183" s="113">
        <v>21166.81</v>
      </c>
      <c r="F183" s="113">
        <f>E183/F4</f>
        <v>2809.3184683787908</v>
      </c>
      <c r="G183" s="137">
        <v>5700</v>
      </c>
      <c r="H183" s="43">
        <v>0</v>
      </c>
      <c r="I183" s="43"/>
      <c r="J183" s="45"/>
    </row>
    <row r="184" spans="1:10" x14ac:dyDescent="0.25">
      <c r="A184" s="241" t="s">
        <v>151</v>
      </c>
      <c r="B184" s="242"/>
      <c r="C184" s="243"/>
      <c r="D184" s="121" t="s">
        <v>152</v>
      </c>
      <c r="E184" s="147">
        <f t="shared" ref="E184:J186" si="51">E185</f>
        <v>0</v>
      </c>
      <c r="F184" s="147">
        <f t="shared" si="51"/>
        <v>0</v>
      </c>
      <c r="G184" s="148">
        <f t="shared" si="51"/>
        <v>65000</v>
      </c>
      <c r="H184" s="123">
        <f t="shared" si="51"/>
        <v>65000</v>
      </c>
      <c r="I184" s="123">
        <f t="shared" si="51"/>
        <v>65000</v>
      </c>
      <c r="J184" s="149">
        <f t="shared" si="51"/>
        <v>65000</v>
      </c>
    </row>
    <row r="185" spans="1:10" x14ac:dyDescent="0.25">
      <c r="A185" s="235">
        <v>21</v>
      </c>
      <c r="B185" s="236"/>
      <c r="C185" s="237"/>
      <c r="D185" s="124" t="s">
        <v>98</v>
      </c>
      <c r="E185" s="143">
        <f>E186</f>
        <v>0</v>
      </c>
      <c r="F185" s="143">
        <f>SUM(F186)</f>
        <v>0</v>
      </c>
      <c r="G185" s="144">
        <f t="shared" si="51"/>
        <v>65000</v>
      </c>
      <c r="H185" s="46">
        <f t="shared" si="51"/>
        <v>65000</v>
      </c>
      <c r="I185" s="46">
        <f t="shared" si="51"/>
        <v>65000</v>
      </c>
      <c r="J185" s="126">
        <f t="shared" si="51"/>
        <v>65000</v>
      </c>
    </row>
    <row r="186" spans="1:10" x14ac:dyDescent="0.25">
      <c r="A186" s="229">
        <v>3</v>
      </c>
      <c r="B186" s="230"/>
      <c r="C186" s="231"/>
      <c r="D186" s="127" t="s">
        <v>9</v>
      </c>
      <c r="E186" s="145">
        <f>E187</f>
        <v>0</v>
      </c>
      <c r="F186" s="145">
        <f>F187</f>
        <v>0</v>
      </c>
      <c r="G186" s="146">
        <f t="shared" si="51"/>
        <v>65000</v>
      </c>
      <c r="H186" s="47">
        <f t="shared" si="51"/>
        <v>65000</v>
      </c>
      <c r="I186" s="47">
        <f t="shared" si="51"/>
        <v>65000</v>
      </c>
      <c r="J186" s="129">
        <f t="shared" si="51"/>
        <v>65000</v>
      </c>
    </row>
    <row r="187" spans="1:10" x14ac:dyDescent="0.25">
      <c r="A187" s="232">
        <v>32</v>
      </c>
      <c r="B187" s="233"/>
      <c r="C187" s="234"/>
      <c r="D187" s="130" t="s">
        <v>20</v>
      </c>
      <c r="E187" s="138">
        <f t="shared" ref="E187:H187" si="52">SUM(E188)</f>
        <v>0</v>
      </c>
      <c r="F187" s="138">
        <f t="shared" si="52"/>
        <v>0</v>
      </c>
      <c r="G187" s="139">
        <f t="shared" si="52"/>
        <v>65000</v>
      </c>
      <c r="H187" s="48">
        <f t="shared" si="52"/>
        <v>65000</v>
      </c>
      <c r="I187" s="48">
        <v>65000</v>
      </c>
      <c r="J187" s="132">
        <v>65000</v>
      </c>
    </row>
    <row r="188" spans="1:10" x14ac:dyDescent="0.25">
      <c r="A188" s="136"/>
      <c r="B188" s="134">
        <v>3299</v>
      </c>
      <c r="C188" s="135"/>
      <c r="D188" s="30" t="s">
        <v>133</v>
      </c>
      <c r="E188" s="113">
        <v>0</v>
      </c>
      <c r="F188" s="113">
        <f>E188/F9</f>
        <v>0</v>
      </c>
      <c r="G188" s="137">
        <v>65000</v>
      </c>
      <c r="H188" s="43">
        <v>65000</v>
      </c>
      <c r="I188" s="43"/>
      <c r="J188" s="45"/>
    </row>
    <row r="189" spans="1:10" ht="25.5" x14ac:dyDescent="0.25">
      <c r="A189" s="241" t="s">
        <v>209</v>
      </c>
      <c r="B189" s="242"/>
      <c r="C189" s="243"/>
      <c r="D189" s="121" t="s">
        <v>208</v>
      </c>
      <c r="E189" s="147">
        <f t="shared" ref="E189:J190" si="53">E190</f>
        <v>0</v>
      </c>
      <c r="F189" s="147">
        <f t="shared" si="53"/>
        <v>0</v>
      </c>
      <c r="G189" s="148">
        <f t="shared" si="53"/>
        <v>0</v>
      </c>
      <c r="H189" s="123">
        <f t="shared" si="53"/>
        <v>10840</v>
      </c>
      <c r="I189" s="123">
        <f t="shared" si="53"/>
        <v>23560</v>
      </c>
      <c r="J189" s="149">
        <f t="shared" si="53"/>
        <v>0</v>
      </c>
    </row>
    <row r="190" spans="1:10" x14ac:dyDescent="0.25">
      <c r="A190" s="235">
        <v>26</v>
      </c>
      <c r="B190" s="236"/>
      <c r="C190" s="237"/>
      <c r="D190" s="124" t="s">
        <v>120</v>
      </c>
      <c r="E190" s="143">
        <f t="shared" si="53"/>
        <v>0</v>
      </c>
      <c r="F190" s="143">
        <f t="shared" si="53"/>
        <v>0</v>
      </c>
      <c r="G190" s="144">
        <f t="shared" si="53"/>
        <v>0</v>
      </c>
      <c r="H190" s="46">
        <f t="shared" si="53"/>
        <v>10840</v>
      </c>
      <c r="I190" s="46">
        <f t="shared" si="53"/>
        <v>23560</v>
      </c>
      <c r="J190" s="126">
        <f t="shared" si="53"/>
        <v>0</v>
      </c>
    </row>
    <row r="191" spans="1:10" x14ac:dyDescent="0.25">
      <c r="A191" s="229">
        <v>3</v>
      </c>
      <c r="B191" s="230"/>
      <c r="C191" s="231"/>
      <c r="D191" s="127" t="s">
        <v>9</v>
      </c>
      <c r="E191" s="145">
        <f t="shared" ref="E191:J191" si="54">E192+E196</f>
        <v>0</v>
      </c>
      <c r="F191" s="145">
        <f t="shared" si="54"/>
        <v>0</v>
      </c>
      <c r="G191" s="146">
        <f t="shared" si="54"/>
        <v>0</v>
      </c>
      <c r="H191" s="47">
        <f t="shared" si="54"/>
        <v>10840</v>
      </c>
      <c r="I191" s="47">
        <f t="shared" si="54"/>
        <v>23560</v>
      </c>
      <c r="J191" s="129">
        <f t="shared" si="54"/>
        <v>0</v>
      </c>
    </row>
    <row r="192" spans="1:10" x14ac:dyDescent="0.25">
      <c r="A192" s="232">
        <v>31</v>
      </c>
      <c r="B192" s="233"/>
      <c r="C192" s="234"/>
      <c r="D192" s="130" t="s">
        <v>10</v>
      </c>
      <c r="E192" s="138">
        <f t="shared" ref="E192:H192" si="55">SUM(E193:E195)</f>
        <v>0</v>
      </c>
      <c r="F192" s="138">
        <f t="shared" si="55"/>
        <v>0</v>
      </c>
      <c r="G192" s="139">
        <f t="shared" si="55"/>
        <v>0</v>
      </c>
      <c r="H192" s="48">
        <f t="shared" si="55"/>
        <v>10780</v>
      </c>
      <c r="I192" s="48">
        <v>23320</v>
      </c>
      <c r="J192" s="132">
        <v>0</v>
      </c>
    </row>
    <row r="193" spans="1:12" x14ac:dyDescent="0.25">
      <c r="A193" s="136"/>
      <c r="B193" s="134">
        <v>3111</v>
      </c>
      <c r="C193" s="30"/>
      <c r="D193" s="30" t="s">
        <v>71</v>
      </c>
      <c r="E193" s="113">
        <v>0</v>
      </c>
      <c r="F193" s="113">
        <v>0</v>
      </c>
      <c r="G193" s="137">
        <v>0</v>
      </c>
      <c r="H193" s="43">
        <v>8130</v>
      </c>
      <c r="I193" s="43"/>
      <c r="J193" s="45"/>
      <c r="L193" s="118"/>
    </row>
    <row r="194" spans="1:12" x14ac:dyDescent="0.25">
      <c r="A194" s="136"/>
      <c r="B194" s="134">
        <v>3121</v>
      </c>
      <c r="C194" s="30"/>
      <c r="D194" s="30" t="s">
        <v>72</v>
      </c>
      <c r="E194" s="113">
        <v>0</v>
      </c>
      <c r="F194" s="113">
        <v>0</v>
      </c>
      <c r="G194" s="137">
        <v>0</v>
      </c>
      <c r="H194" s="43">
        <v>1300</v>
      </c>
      <c r="I194" s="43"/>
      <c r="J194" s="45"/>
    </row>
    <row r="195" spans="1:12" ht="25.5" x14ac:dyDescent="0.25">
      <c r="A195" s="136"/>
      <c r="B195" s="134">
        <v>3132</v>
      </c>
      <c r="C195" s="30"/>
      <c r="D195" s="30" t="s">
        <v>96</v>
      </c>
      <c r="E195" s="113">
        <v>0</v>
      </c>
      <c r="F195" s="113">
        <v>0</v>
      </c>
      <c r="G195" s="137">
        <v>0</v>
      </c>
      <c r="H195" s="43">
        <v>1350</v>
      </c>
      <c r="I195" s="43"/>
      <c r="J195" s="45"/>
    </row>
    <row r="196" spans="1:12" x14ac:dyDescent="0.25">
      <c r="A196" s="232">
        <v>32</v>
      </c>
      <c r="B196" s="233"/>
      <c r="C196" s="234"/>
      <c r="D196" s="130" t="s">
        <v>20</v>
      </c>
      <c r="E196" s="138">
        <f t="shared" ref="E196:G196" si="56">SUM(E198)</f>
        <v>0</v>
      </c>
      <c r="F196" s="138">
        <f t="shared" si="56"/>
        <v>0</v>
      </c>
      <c r="G196" s="139">
        <f t="shared" si="56"/>
        <v>0</v>
      </c>
      <c r="H196" s="48">
        <f>SUM(H197:H198)</f>
        <v>60</v>
      </c>
      <c r="I196" s="150">
        <v>240</v>
      </c>
      <c r="J196" s="132">
        <v>0</v>
      </c>
    </row>
    <row r="197" spans="1:12" x14ac:dyDescent="0.25">
      <c r="A197" s="133"/>
      <c r="B197" s="134">
        <v>3211</v>
      </c>
      <c r="C197" s="135"/>
      <c r="D197" s="30" t="s">
        <v>73</v>
      </c>
      <c r="E197" s="113">
        <v>0</v>
      </c>
      <c r="F197" s="113">
        <v>0</v>
      </c>
      <c r="G197" s="137">
        <v>0</v>
      </c>
      <c r="H197" s="43">
        <v>0</v>
      </c>
      <c r="I197" s="43"/>
      <c r="J197" s="45"/>
    </row>
    <row r="198" spans="1:12" ht="25.5" x14ac:dyDescent="0.25">
      <c r="A198" s="136"/>
      <c r="B198" s="134">
        <v>3212</v>
      </c>
      <c r="C198" s="30"/>
      <c r="D198" s="30" t="s">
        <v>97</v>
      </c>
      <c r="E198" s="113">
        <v>0</v>
      </c>
      <c r="F198" s="113">
        <v>0</v>
      </c>
      <c r="G198" s="137">
        <v>0</v>
      </c>
      <c r="H198" s="43">
        <v>60</v>
      </c>
      <c r="I198" s="43"/>
      <c r="J198" s="45"/>
    </row>
    <row r="199" spans="1:12" ht="25.5" x14ac:dyDescent="0.25">
      <c r="A199" s="241" t="s">
        <v>209</v>
      </c>
      <c r="B199" s="242"/>
      <c r="C199" s="243"/>
      <c r="D199" s="121" t="s">
        <v>210</v>
      </c>
      <c r="E199" s="147">
        <f t="shared" ref="E199:J200" si="57">E200</f>
        <v>0</v>
      </c>
      <c r="F199" s="147">
        <f t="shared" si="57"/>
        <v>0</v>
      </c>
      <c r="G199" s="148">
        <f t="shared" si="57"/>
        <v>0</v>
      </c>
      <c r="H199" s="123">
        <f t="shared" si="57"/>
        <v>0</v>
      </c>
      <c r="I199" s="123">
        <f t="shared" si="57"/>
        <v>10840</v>
      </c>
      <c r="J199" s="149">
        <f t="shared" si="57"/>
        <v>23560</v>
      </c>
    </row>
    <row r="200" spans="1:12" x14ac:dyDescent="0.25">
      <c r="A200" s="235">
        <v>26</v>
      </c>
      <c r="B200" s="236"/>
      <c r="C200" s="237"/>
      <c r="D200" s="124" t="s">
        <v>120</v>
      </c>
      <c r="E200" s="143">
        <f t="shared" si="57"/>
        <v>0</v>
      </c>
      <c r="F200" s="143">
        <f t="shared" si="57"/>
        <v>0</v>
      </c>
      <c r="G200" s="144">
        <f t="shared" si="57"/>
        <v>0</v>
      </c>
      <c r="H200" s="46">
        <f t="shared" si="57"/>
        <v>0</v>
      </c>
      <c r="I200" s="46">
        <f t="shared" si="57"/>
        <v>10840</v>
      </c>
      <c r="J200" s="126">
        <f t="shared" si="57"/>
        <v>23560</v>
      </c>
    </row>
    <row r="201" spans="1:12" x14ac:dyDescent="0.25">
      <c r="A201" s="229">
        <v>3</v>
      </c>
      <c r="B201" s="230"/>
      <c r="C201" s="231"/>
      <c r="D201" s="127" t="s">
        <v>9</v>
      </c>
      <c r="E201" s="145">
        <f t="shared" ref="E201:J201" si="58">E202+E206</f>
        <v>0</v>
      </c>
      <c r="F201" s="145">
        <f t="shared" si="58"/>
        <v>0</v>
      </c>
      <c r="G201" s="146">
        <f t="shared" si="58"/>
        <v>0</v>
      </c>
      <c r="H201" s="47">
        <f t="shared" si="58"/>
        <v>0</v>
      </c>
      <c r="I201" s="47">
        <f t="shared" si="58"/>
        <v>10840</v>
      </c>
      <c r="J201" s="129">
        <f t="shared" si="58"/>
        <v>23560</v>
      </c>
    </row>
    <row r="202" spans="1:12" x14ac:dyDescent="0.25">
      <c r="A202" s="232">
        <v>31</v>
      </c>
      <c r="B202" s="233"/>
      <c r="C202" s="234"/>
      <c r="D202" s="130" t="s">
        <v>10</v>
      </c>
      <c r="E202" s="138">
        <f t="shared" ref="E202:H202" si="59">SUM(E203:E205)</f>
        <v>0</v>
      </c>
      <c r="F202" s="138">
        <f t="shared" si="59"/>
        <v>0</v>
      </c>
      <c r="G202" s="139">
        <f t="shared" si="59"/>
        <v>0</v>
      </c>
      <c r="H202" s="48">
        <f t="shared" si="59"/>
        <v>0</v>
      </c>
      <c r="I202" s="48">
        <v>10780</v>
      </c>
      <c r="J202" s="132">
        <v>23320</v>
      </c>
    </row>
    <row r="203" spans="1:12" x14ac:dyDescent="0.25">
      <c r="A203" s="136"/>
      <c r="B203" s="134">
        <v>3111</v>
      </c>
      <c r="C203" s="30"/>
      <c r="D203" s="30" t="s">
        <v>71</v>
      </c>
      <c r="E203" s="113">
        <v>0</v>
      </c>
      <c r="F203" s="113">
        <v>0</v>
      </c>
      <c r="G203" s="137">
        <v>0</v>
      </c>
      <c r="H203" s="43">
        <v>0</v>
      </c>
      <c r="I203" s="43"/>
      <c r="J203" s="45"/>
      <c r="L203" s="118"/>
    </row>
    <row r="204" spans="1:12" x14ac:dyDescent="0.25">
      <c r="A204" s="136"/>
      <c r="B204" s="134">
        <v>3121</v>
      </c>
      <c r="C204" s="30"/>
      <c r="D204" s="30" t="s">
        <v>72</v>
      </c>
      <c r="E204" s="113">
        <v>0</v>
      </c>
      <c r="F204" s="113">
        <v>0</v>
      </c>
      <c r="G204" s="137">
        <v>0</v>
      </c>
      <c r="H204" s="43">
        <v>0</v>
      </c>
      <c r="I204" s="43"/>
      <c r="J204" s="45"/>
    </row>
    <row r="205" spans="1:12" ht="25.5" x14ac:dyDescent="0.25">
      <c r="A205" s="136"/>
      <c r="B205" s="134">
        <v>3132</v>
      </c>
      <c r="C205" s="30"/>
      <c r="D205" s="30" t="s">
        <v>96</v>
      </c>
      <c r="E205" s="113">
        <v>0</v>
      </c>
      <c r="F205" s="113">
        <v>0</v>
      </c>
      <c r="G205" s="137">
        <v>0</v>
      </c>
      <c r="H205" s="43">
        <v>0</v>
      </c>
      <c r="I205" s="43"/>
      <c r="J205" s="45"/>
    </row>
    <row r="206" spans="1:12" x14ac:dyDescent="0.25">
      <c r="A206" s="232">
        <v>32</v>
      </c>
      <c r="B206" s="233"/>
      <c r="C206" s="234"/>
      <c r="D206" s="130" t="s">
        <v>20</v>
      </c>
      <c r="E206" s="138">
        <f t="shared" ref="E206:G206" si="60">SUM(E208)</f>
        <v>0</v>
      </c>
      <c r="F206" s="138">
        <f t="shared" si="60"/>
        <v>0</v>
      </c>
      <c r="G206" s="139">
        <f t="shared" si="60"/>
        <v>0</v>
      </c>
      <c r="H206" s="48">
        <f>SUM(H207:H208)</f>
        <v>0</v>
      </c>
      <c r="I206" s="150">
        <v>60</v>
      </c>
      <c r="J206" s="132">
        <v>240</v>
      </c>
    </row>
    <row r="207" spans="1:12" x14ac:dyDescent="0.25">
      <c r="A207" s="133"/>
      <c r="B207" s="134">
        <v>3211</v>
      </c>
      <c r="C207" s="135"/>
      <c r="D207" s="30" t="s">
        <v>73</v>
      </c>
      <c r="E207" s="113">
        <v>0</v>
      </c>
      <c r="F207" s="113">
        <v>0</v>
      </c>
      <c r="G207" s="137">
        <v>0</v>
      </c>
      <c r="H207" s="43">
        <v>0</v>
      </c>
      <c r="I207" s="43"/>
      <c r="J207" s="45"/>
    </row>
    <row r="208" spans="1:12" ht="25.5" x14ac:dyDescent="0.25">
      <c r="A208" s="136"/>
      <c r="B208" s="134">
        <v>3212</v>
      </c>
      <c r="C208" s="30"/>
      <c r="D208" s="30" t="s">
        <v>97</v>
      </c>
      <c r="E208" s="113">
        <v>0</v>
      </c>
      <c r="F208" s="113">
        <v>0</v>
      </c>
      <c r="G208" s="137">
        <v>0</v>
      </c>
      <c r="H208" s="43">
        <v>0</v>
      </c>
      <c r="I208" s="43"/>
      <c r="J208" s="45"/>
    </row>
    <row r="209" spans="1:10" s="162" customFormat="1" ht="25.5" customHeight="1" x14ac:dyDescent="0.25">
      <c r="A209" s="238">
        <v>151002</v>
      </c>
      <c r="B209" s="239"/>
      <c r="C209" s="240"/>
      <c r="D209" s="120" t="s">
        <v>134</v>
      </c>
      <c r="E209" s="163">
        <f t="shared" ref="E209:J209" si="61">E210</f>
        <v>58228.04</v>
      </c>
      <c r="F209" s="163">
        <f t="shared" si="61"/>
        <v>7728.1889972791814</v>
      </c>
      <c r="G209" s="164">
        <f t="shared" si="61"/>
        <v>8960</v>
      </c>
      <c r="H209" s="164">
        <f t="shared" si="61"/>
        <v>8966</v>
      </c>
      <c r="I209" s="164">
        <f t="shared" si="61"/>
        <v>8966</v>
      </c>
      <c r="J209" s="164">
        <f t="shared" si="61"/>
        <v>8966</v>
      </c>
    </row>
    <row r="210" spans="1:10" x14ac:dyDescent="0.25">
      <c r="A210" s="241" t="s">
        <v>135</v>
      </c>
      <c r="B210" s="242"/>
      <c r="C210" s="243"/>
      <c r="D210" s="121" t="s">
        <v>136</v>
      </c>
      <c r="E210" s="122">
        <f t="shared" ref="E210:J210" si="62">E211+E216+E220+E225</f>
        <v>58228.04</v>
      </c>
      <c r="F210" s="122">
        <f t="shared" si="62"/>
        <v>7728.1889972791814</v>
      </c>
      <c r="G210" s="123">
        <f t="shared" si="62"/>
        <v>8960</v>
      </c>
      <c r="H210" s="123">
        <f t="shared" si="62"/>
        <v>8966</v>
      </c>
      <c r="I210" s="123">
        <f t="shared" si="62"/>
        <v>8966</v>
      </c>
      <c r="J210" s="123">
        <f t="shared" si="62"/>
        <v>8966</v>
      </c>
    </row>
    <row r="211" spans="1:10" x14ac:dyDescent="0.25">
      <c r="A211" s="235">
        <v>21</v>
      </c>
      <c r="B211" s="236"/>
      <c r="C211" s="237"/>
      <c r="D211" s="124" t="s">
        <v>98</v>
      </c>
      <c r="E211" s="125">
        <f t="shared" ref="E211:J212" si="63">E212</f>
        <v>36069.24</v>
      </c>
      <c r="F211" s="125">
        <f t="shared" si="63"/>
        <v>4787.2108301811659</v>
      </c>
      <c r="G211" s="46">
        <f t="shared" si="63"/>
        <v>5000</v>
      </c>
      <c r="H211" s="46">
        <f t="shared" si="63"/>
        <v>5000</v>
      </c>
      <c r="I211" s="46">
        <f t="shared" si="63"/>
        <v>5000</v>
      </c>
      <c r="J211" s="126">
        <f t="shared" si="63"/>
        <v>5000</v>
      </c>
    </row>
    <row r="212" spans="1:10" x14ac:dyDescent="0.25">
      <c r="A212" s="229">
        <v>4</v>
      </c>
      <c r="B212" s="230"/>
      <c r="C212" s="231"/>
      <c r="D212" s="127" t="s">
        <v>137</v>
      </c>
      <c r="E212" s="128">
        <f t="shared" si="63"/>
        <v>36069.24</v>
      </c>
      <c r="F212" s="128">
        <f t="shared" si="63"/>
        <v>4787.2108301811659</v>
      </c>
      <c r="G212" s="47">
        <f t="shared" si="63"/>
        <v>5000</v>
      </c>
      <c r="H212" s="47">
        <f t="shared" si="63"/>
        <v>5000</v>
      </c>
      <c r="I212" s="47">
        <f t="shared" si="63"/>
        <v>5000</v>
      </c>
      <c r="J212" s="129">
        <f t="shared" si="63"/>
        <v>5000</v>
      </c>
    </row>
    <row r="213" spans="1:10" ht="25.5" x14ac:dyDescent="0.25">
      <c r="A213" s="232">
        <v>42</v>
      </c>
      <c r="B213" s="233"/>
      <c r="C213" s="234"/>
      <c r="D213" s="130" t="s">
        <v>26</v>
      </c>
      <c r="E213" s="131">
        <f t="shared" ref="E213:H213" si="64">SUM(E214:E215)</f>
        <v>36069.24</v>
      </c>
      <c r="F213" s="131">
        <f t="shared" si="64"/>
        <v>4787.2108301811659</v>
      </c>
      <c r="G213" s="48">
        <f t="shared" si="64"/>
        <v>5000</v>
      </c>
      <c r="H213" s="48">
        <f t="shared" si="64"/>
        <v>5000</v>
      </c>
      <c r="I213" s="48">
        <v>5000</v>
      </c>
      <c r="J213" s="132">
        <v>5000</v>
      </c>
    </row>
    <row r="214" spans="1:10" x14ac:dyDescent="0.25">
      <c r="A214" s="133"/>
      <c r="B214" s="134">
        <v>4225</v>
      </c>
      <c r="C214" s="135"/>
      <c r="D214" s="30" t="s">
        <v>90</v>
      </c>
      <c r="E214" s="102">
        <v>2399</v>
      </c>
      <c r="F214" s="102">
        <f>E214/F4</f>
        <v>318.40201738668787</v>
      </c>
      <c r="G214" s="43">
        <v>500</v>
      </c>
      <c r="H214" s="43">
        <v>500</v>
      </c>
      <c r="I214" s="43"/>
      <c r="J214" s="45"/>
    </row>
    <row r="215" spans="1:10" x14ac:dyDescent="0.25">
      <c r="A215" s="133"/>
      <c r="B215" s="134">
        <v>4241</v>
      </c>
      <c r="C215" s="135"/>
      <c r="D215" s="30" t="s">
        <v>138</v>
      </c>
      <c r="E215" s="102">
        <v>33670.239999999998</v>
      </c>
      <c r="F215" s="102">
        <f>E215/F4</f>
        <v>4468.8088127944784</v>
      </c>
      <c r="G215" s="43">
        <v>4500</v>
      </c>
      <c r="H215" s="43">
        <v>4500</v>
      </c>
      <c r="I215" s="43"/>
      <c r="J215" s="45"/>
    </row>
    <row r="216" spans="1:10" x14ac:dyDescent="0.25">
      <c r="A216" s="235">
        <v>24</v>
      </c>
      <c r="B216" s="236"/>
      <c r="C216" s="237"/>
      <c r="D216" s="124" t="s">
        <v>139</v>
      </c>
      <c r="E216" s="125">
        <f t="shared" ref="E216:J217" si="65">E217</f>
        <v>4965.05</v>
      </c>
      <c r="F216" s="125">
        <f t="shared" si="65"/>
        <v>658.97537991903903</v>
      </c>
      <c r="G216" s="46">
        <f t="shared" si="65"/>
        <v>660</v>
      </c>
      <c r="H216" s="46">
        <f t="shared" si="65"/>
        <v>666</v>
      </c>
      <c r="I216" s="46">
        <f t="shared" si="65"/>
        <v>666</v>
      </c>
      <c r="J216" s="126">
        <f t="shared" si="65"/>
        <v>666</v>
      </c>
    </row>
    <row r="217" spans="1:10" x14ac:dyDescent="0.25">
      <c r="A217" s="229">
        <v>4</v>
      </c>
      <c r="B217" s="230"/>
      <c r="C217" s="231"/>
      <c r="D217" s="127" t="s">
        <v>140</v>
      </c>
      <c r="E217" s="128">
        <f t="shared" si="65"/>
        <v>4965.05</v>
      </c>
      <c r="F217" s="128">
        <f t="shared" si="65"/>
        <v>658.97537991903903</v>
      </c>
      <c r="G217" s="47">
        <f t="shared" si="65"/>
        <v>660</v>
      </c>
      <c r="H217" s="47">
        <f t="shared" si="65"/>
        <v>666</v>
      </c>
      <c r="I217" s="47">
        <f t="shared" si="65"/>
        <v>666</v>
      </c>
      <c r="J217" s="129">
        <f t="shared" si="65"/>
        <v>666</v>
      </c>
    </row>
    <row r="218" spans="1:10" ht="25.5" x14ac:dyDescent="0.25">
      <c r="A218" s="232">
        <v>42</v>
      </c>
      <c r="B218" s="233"/>
      <c r="C218" s="234"/>
      <c r="D218" s="130" t="s">
        <v>26</v>
      </c>
      <c r="E218" s="131">
        <f t="shared" ref="E218:H218" si="66">SUM(E219)</f>
        <v>4965.05</v>
      </c>
      <c r="F218" s="131">
        <f t="shared" si="66"/>
        <v>658.97537991903903</v>
      </c>
      <c r="G218" s="48">
        <f t="shared" si="66"/>
        <v>660</v>
      </c>
      <c r="H218" s="48">
        <f t="shared" si="66"/>
        <v>666</v>
      </c>
      <c r="I218" s="48">
        <v>666</v>
      </c>
      <c r="J218" s="132">
        <v>666</v>
      </c>
    </row>
    <row r="219" spans="1:10" x14ac:dyDescent="0.25">
      <c r="A219" s="136"/>
      <c r="B219" s="134">
        <v>4241</v>
      </c>
      <c r="C219" s="135"/>
      <c r="D219" s="30" t="s">
        <v>138</v>
      </c>
      <c r="E219" s="102">
        <v>4965.05</v>
      </c>
      <c r="F219" s="102">
        <f>E219/F4</f>
        <v>658.97537991903903</v>
      </c>
      <c r="G219" s="43">
        <v>660</v>
      </c>
      <c r="H219" s="43">
        <v>666</v>
      </c>
      <c r="I219" s="43"/>
      <c r="J219" s="45"/>
    </row>
    <row r="220" spans="1:10" x14ac:dyDescent="0.25">
      <c r="A220" s="235">
        <v>31</v>
      </c>
      <c r="B220" s="236"/>
      <c r="C220" s="237"/>
      <c r="D220" s="124" t="s">
        <v>114</v>
      </c>
      <c r="E220" s="125">
        <f t="shared" ref="E220:J221" si="67">E221</f>
        <v>9900</v>
      </c>
      <c r="F220" s="125">
        <f t="shared" si="67"/>
        <v>1313.9558033047979</v>
      </c>
      <c r="G220" s="46">
        <f t="shared" si="67"/>
        <v>1300</v>
      </c>
      <c r="H220" s="46">
        <f t="shared" si="67"/>
        <v>1300</v>
      </c>
      <c r="I220" s="46">
        <f t="shared" si="67"/>
        <v>1300</v>
      </c>
      <c r="J220" s="126">
        <f t="shared" si="67"/>
        <v>1300</v>
      </c>
    </row>
    <row r="221" spans="1:10" x14ac:dyDescent="0.25">
      <c r="A221" s="229">
        <v>4</v>
      </c>
      <c r="B221" s="230"/>
      <c r="C221" s="231"/>
      <c r="D221" s="127" t="s">
        <v>137</v>
      </c>
      <c r="E221" s="128">
        <f t="shared" si="67"/>
        <v>9900</v>
      </c>
      <c r="F221" s="128">
        <f t="shared" si="67"/>
        <v>1313.9558033047979</v>
      </c>
      <c r="G221" s="47">
        <f t="shared" si="67"/>
        <v>1300</v>
      </c>
      <c r="H221" s="47">
        <f t="shared" si="67"/>
        <v>1300</v>
      </c>
      <c r="I221" s="47">
        <f t="shared" si="67"/>
        <v>1300</v>
      </c>
      <c r="J221" s="129">
        <f t="shared" si="67"/>
        <v>1300</v>
      </c>
    </row>
    <row r="222" spans="1:10" ht="25.5" x14ac:dyDescent="0.25">
      <c r="A222" s="232">
        <v>42</v>
      </c>
      <c r="B222" s="233"/>
      <c r="C222" s="234"/>
      <c r="D222" s="130" t="s">
        <v>26</v>
      </c>
      <c r="E222" s="131">
        <f t="shared" ref="E222:H222" si="68">SUM(E223:E224)</f>
        <v>9900</v>
      </c>
      <c r="F222" s="131">
        <f t="shared" si="68"/>
        <v>1313.9558033047979</v>
      </c>
      <c r="G222" s="48">
        <f t="shared" si="68"/>
        <v>1300</v>
      </c>
      <c r="H222" s="48">
        <f t="shared" si="68"/>
        <v>1300</v>
      </c>
      <c r="I222" s="48">
        <v>1300</v>
      </c>
      <c r="J222" s="132">
        <v>1300</v>
      </c>
    </row>
    <row r="223" spans="1:10" x14ac:dyDescent="0.25">
      <c r="A223" s="136"/>
      <c r="B223" s="134">
        <v>4221</v>
      </c>
      <c r="C223" s="135"/>
      <c r="D223" s="30" t="s">
        <v>88</v>
      </c>
      <c r="E223" s="102">
        <v>0</v>
      </c>
      <c r="F223" s="102">
        <f>E223/F4</f>
        <v>0</v>
      </c>
      <c r="G223" s="43">
        <v>650</v>
      </c>
      <c r="H223" s="43">
        <v>650</v>
      </c>
      <c r="I223" s="43"/>
      <c r="J223" s="45"/>
    </row>
    <row r="224" spans="1:10" x14ac:dyDescent="0.25">
      <c r="A224" s="136"/>
      <c r="B224" s="134">
        <v>4223</v>
      </c>
      <c r="C224" s="135"/>
      <c r="D224" s="30" t="s">
        <v>89</v>
      </c>
      <c r="E224" s="102">
        <v>9900</v>
      </c>
      <c r="F224" s="102">
        <f>E224/F4</f>
        <v>1313.9558033047979</v>
      </c>
      <c r="G224" s="43">
        <v>650</v>
      </c>
      <c r="H224" s="43">
        <v>650</v>
      </c>
      <c r="I224" s="43"/>
      <c r="J224" s="45"/>
    </row>
    <row r="225" spans="1:10" x14ac:dyDescent="0.25">
      <c r="A225" s="235">
        <v>71</v>
      </c>
      <c r="B225" s="236"/>
      <c r="C225" s="237"/>
      <c r="D225" s="124" t="s">
        <v>118</v>
      </c>
      <c r="E225" s="125">
        <f t="shared" ref="E225:J226" si="69">E226</f>
        <v>7293.75</v>
      </c>
      <c r="F225" s="125">
        <f t="shared" si="69"/>
        <v>968.04698387417875</v>
      </c>
      <c r="G225" s="46">
        <f t="shared" si="69"/>
        <v>2000</v>
      </c>
      <c r="H225" s="46">
        <f t="shared" si="69"/>
        <v>2000</v>
      </c>
      <c r="I225" s="46">
        <f t="shared" si="69"/>
        <v>2000</v>
      </c>
      <c r="J225" s="126">
        <f t="shared" si="69"/>
        <v>2000</v>
      </c>
    </row>
    <row r="226" spans="1:10" x14ac:dyDescent="0.25">
      <c r="A226" s="229">
        <v>4</v>
      </c>
      <c r="B226" s="230"/>
      <c r="C226" s="231"/>
      <c r="D226" s="127" t="s">
        <v>137</v>
      </c>
      <c r="E226" s="128">
        <f t="shared" si="69"/>
        <v>7293.75</v>
      </c>
      <c r="F226" s="128">
        <f t="shared" si="69"/>
        <v>968.04698387417875</v>
      </c>
      <c r="G226" s="47">
        <f t="shared" si="69"/>
        <v>2000</v>
      </c>
      <c r="H226" s="47">
        <f t="shared" si="69"/>
        <v>2000</v>
      </c>
      <c r="I226" s="47">
        <f t="shared" si="69"/>
        <v>2000</v>
      </c>
      <c r="J226" s="129">
        <f t="shared" si="69"/>
        <v>2000</v>
      </c>
    </row>
    <row r="227" spans="1:10" ht="25.5" x14ac:dyDescent="0.25">
      <c r="A227" s="232">
        <v>42</v>
      </c>
      <c r="B227" s="233"/>
      <c r="C227" s="234"/>
      <c r="D227" s="130" t="s">
        <v>26</v>
      </c>
      <c r="E227" s="131">
        <f t="shared" ref="E227:H227" si="70">SUM(E228)</f>
        <v>7293.75</v>
      </c>
      <c r="F227" s="131">
        <f t="shared" si="70"/>
        <v>968.04698387417875</v>
      </c>
      <c r="G227" s="48">
        <f t="shared" si="70"/>
        <v>2000</v>
      </c>
      <c r="H227" s="48">
        <f t="shared" si="70"/>
        <v>2000</v>
      </c>
      <c r="I227" s="48">
        <v>2000</v>
      </c>
      <c r="J227" s="132">
        <v>2000</v>
      </c>
    </row>
    <row r="228" spans="1:10" x14ac:dyDescent="0.25">
      <c r="A228" s="136"/>
      <c r="B228" s="134">
        <v>4221</v>
      </c>
      <c r="C228" s="135"/>
      <c r="D228" s="30" t="s">
        <v>88</v>
      </c>
      <c r="E228" s="102">
        <v>7293.75</v>
      </c>
      <c r="F228" s="102">
        <f>E228/F4</f>
        <v>968.04698387417875</v>
      </c>
      <c r="G228" s="43">
        <v>2000</v>
      </c>
      <c r="H228" s="43">
        <v>2000</v>
      </c>
      <c r="I228" s="43"/>
      <c r="J228" s="45"/>
    </row>
    <row r="229" spans="1:10" ht="15.75" thickBot="1" x14ac:dyDescent="0.3">
      <c r="A229" s="151"/>
      <c r="B229" s="152"/>
      <c r="C229" s="153"/>
      <c r="D229" s="153"/>
      <c r="E229" s="154"/>
      <c r="F229" s="154"/>
      <c r="G229" s="155"/>
      <c r="H229" s="155"/>
      <c r="I229" s="155"/>
      <c r="J229" s="156"/>
    </row>
    <row r="230" spans="1:10" ht="15.75" thickBot="1" x14ac:dyDescent="0.3">
      <c r="A230" s="157"/>
      <c r="B230" s="158"/>
      <c r="C230" s="158"/>
      <c r="D230" s="158" t="s">
        <v>91</v>
      </c>
      <c r="E230" s="159">
        <f>E6+E209</f>
        <v>7795478.6899999985</v>
      </c>
      <c r="F230" s="159">
        <f>E230/F4</f>
        <v>1034637.8246731699</v>
      </c>
      <c r="G230" s="160">
        <f>G6+G209</f>
        <v>1123710</v>
      </c>
      <c r="H230" s="160">
        <f>H6+H209</f>
        <v>1280156</v>
      </c>
      <c r="I230" s="160">
        <f>I6+I209</f>
        <v>1262756</v>
      </c>
      <c r="J230" s="161">
        <f>J6+J209</f>
        <v>1251916</v>
      </c>
    </row>
  </sheetData>
  <mergeCells count="106">
    <mergeCell ref="A19:C19"/>
    <mergeCell ref="A14:C14"/>
    <mergeCell ref="A17:C17"/>
    <mergeCell ref="A6:C6"/>
    <mergeCell ref="A7:C7"/>
    <mergeCell ref="A5:C5"/>
    <mergeCell ref="A1:J1"/>
    <mergeCell ref="A3:J3"/>
    <mergeCell ref="A8:C8"/>
    <mergeCell ref="A9:C9"/>
    <mergeCell ref="A10:C10"/>
    <mergeCell ref="A18:C18"/>
    <mergeCell ref="A45:C45"/>
    <mergeCell ref="A47:C47"/>
    <mergeCell ref="A48:C48"/>
    <mergeCell ref="A49:C49"/>
    <mergeCell ref="A71:C71"/>
    <mergeCell ref="A24:C24"/>
    <mergeCell ref="A37:C37"/>
    <mergeCell ref="A39:C39"/>
    <mergeCell ref="A43:C43"/>
    <mergeCell ref="A44:C44"/>
    <mergeCell ref="A83:C83"/>
    <mergeCell ref="A84:C84"/>
    <mergeCell ref="A85:C85"/>
    <mergeCell ref="A87:C87"/>
    <mergeCell ref="A72:C72"/>
    <mergeCell ref="A73:C73"/>
    <mergeCell ref="A78:C78"/>
    <mergeCell ref="A79:C79"/>
    <mergeCell ref="A80:C80"/>
    <mergeCell ref="A96:C96"/>
    <mergeCell ref="A109:C109"/>
    <mergeCell ref="A110:C110"/>
    <mergeCell ref="A112:C112"/>
    <mergeCell ref="A113:C113"/>
    <mergeCell ref="A88:C88"/>
    <mergeCell ref="A89:C89"/>
    <mergeCell ref="A93:C93"/>
    <mergeCell ref="A94:C94"/>
    <mergeCell ref="A95:C95"/>
    <mergeCell ref="A132:C132"/>
    <mergeCell ref="A133:C133"/>
    <mergeCell ref="A134:C134"/>
    <mergeCell ref="A136:C136"/>
    <mergeCell ref="A137:C137"/>
    <mergeCell ref="A114:C114"/>
    <mergeCell ref="A115:C115"/>
    <mergeCell ref="A128:C128"/>
    <mergeCell ref="A129:C129"/>
    <mergeCell ref="A131:C131"/>
    <mergeCell ref="A145:C145"/>
    <mergeCell ref="A146:C146"/>
    <mergeCell ref="A147:C147"/>
    <mergeCell ref="A151:C151"/>
    <mergeCell ref="A154:C154"/>
    <mergeCell ref="A138:C138"/>
    <mergeCell ref="A140:C140"/>
    <mergeCell ref="A141:C141"/>
    <mergeCell ref="A142:C142"/>
    <mergeCell ref="A144:C144"/>
    <mergeCell ref="A161:C161"/>
    <mergeCell ref="A162:C162"/>
    <mergeCell ref="A166:C166"/>
    <mergeCell ref="A169:C169"/>
    <mergeCell ref="A170:C170"/>
    <mergeCell ref="A155:C155"/>
    <mergeCell ref="A156:C156"/>
    <mergeCell ref="A157:C157"/>
    <mergeCell ref="A159:C159"/>
    <mergeCell ref="A160:C160"/>
    <mergeCell ref="A181:C181"/>
    <mergeCell ref="A182:C182"/>
    <mergeCell ref="A184:C184"/>
    <mergeCell ref="A185:C185"/>
    <mergeCell ref="A186:C186"/>
    <mergeCell ref="A171:C171"/>
    <mergeCell ref="A172:C172"/>
    <mergeCell ref="A176:C176"/>
    <mergeCell ref="A179:C179"/>
    <mergeCell ref="A180:C180"/>
    <mergeCell ref="A187:C187"/>
    <mergeCell ref="A209:C209"/>
    <mergeCell ref="A210:C210"/>
    <mergeCell ref="A211:C211"/>
    <mergeCell ref="A212:C212"/>
    <mergeCell ref="A189:C189"/>
    <mergeCell ref="A190:C190"/>
    <mergeCell ref="A191:C191"/>
    <mergeCell ref="A192:C192"/>
    <mergeCell ref="A196:C196"/>
    <mergeCell ref="A199:C199"/>
    <mergeCell ref="A200:C200"/>
    <mergeCell ref="A201:C201"/>
    <mergeCell ref="A202:C202"/>
    <mergeCell ref="A206:C206"/>
    <mergeCell ref="A221:C221"/>
    <mergeCell ref="A222:C222"/>
    <mergeCell ref="A225:C225"/>
    <mergeCell ref="A226:C226"/>
    <mergeCell ref="A227:C227"/>
    <mergeCell ref="A213:C213"/>
    <mergeCell ref="A216:C216"/>
    <mergeCell ref="A217:C217"/>
    <mergeCell ref="A218:C218"/>
    <mergeCell ref="A220:C220"/>
  </mergeCells>
  <pageMargins left="0.7" right="0.7" top="0.75" bottom="0.75" header="0.3" footer="0.3"/>
  <pageSetup paperSize="9" scale="73" fitToHeight="0" orientation="landscape" r:id="rId1"/>
  <rowBreaks count="6" manualBreakCount="6">
    <brk id="36" max="16383" man="1"/>
    <brk id="77" max="16383" man="1"/>
    <brk id="111" max="16383" man="1"/>
    <brk id="143" max="16383" man="1"/>
    <brk id="178" max="16383" man="1"/>
    <brk id="20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zoomScale="90" zoomScaleNormal="90" workbookViewId="0">
      <selection activeCell="H12" sqref="H12"/>
    </sheetView>
  </sheetViews>
  <sheetFormatPr defaultRowHeight="15" x14ac:dyDescent="0.25"/>
  <cols>
    <col min="1" max="1" width="7.5703125" style="83" customWidth="1"/>
    <col min="2" max="2" width="9.5703125" style="83" customWidth="1"/>
    <col min="3" max="3" width="5.42578125" style="83" bestFit="1" customWidth="1"/>
    <col min="4" max="4" width="38.42578125" style="83" customWidth="1"/>
    <col min="5" max="5" width="20.5703125" style="104" customWidth="1"/>
    <col min="6" max="6" width="19.85546875" style="83" customWidth="1"/>
    <col min="7" max="9" width="25.28515625" style="83" customWidth="1"/>
  </cols>
  <sheetData>
    <row r="1" spans="1:9" ht="32.450000000000003" customHeight="1" x14ac:dyDescent="0.25">
      <c r="A1" s="215" t="s">
        <v>204</v>
      </c>
      <c r="B1" s="215"/>
      <c r="C1" s="215"/>
      <c r="D1" s="215"/>
      <c r="E1" s="215"/>
      <c r="F1" s="215"/>
      <c r="G1" s="215"/>
      <c r="H1" s="215"/>
      <c r="I1" s="215"/>
    </row>
    <row r="2" spans="1:9" ht="18" x14ac:dyDescent="0.25">
      <c r="A2" s="84"/>
      <c r="B2" s="84"/>
      <c r="C2" s="84"/>
      <c r="D2" s="84"/>
      <c r="E2" s="114"/>
      <c r="F2" s="84"/>
      <c r="G2" s="84"/>
      <c r="H2" s="84"/>
      <c r="I2" s="84"/>
    </row>
    <row r="3" spans="1:9" ht="15.75" x14ac:dyDescent="0.25">
      <c r="A3" s="215" t="s">
        <v>17</v>
      </c>
      <c r="B3" s="215"/>
      <c r="C3" s="215"/>
      <c r="D3" s="215"/>
      <c r="E3" s="215"/>
      <c r="F3" s="215"/>
      <c r="G3" s="215"/>
      <c r="H3" s="225"/>
      <c r="I3" s="225"/>
    </row>
    <row r="4" spans="1:9" ht="18" x14ac:dyDescent="0.25">
      <c r="A4" s="84"/>
      <c r="B4" s="84"/>
      <c r="C4" s="84"/>
      <c r="D4" s="84"/>
      <c r="E4" s="114"/>
      <c r="F4" s="84"/>
      <c r="G4" s="84"/>
      <c r="H4" s="85"/>
      <c r="I4" s="85"/>
    </row>
    <row r="5" spans="1:9" ht="15.75" x14ac:dyDescent="0.25">
      <c r="A5" s="215" t="s">
        <v>4</v>
      </c>
      <c r="B5" s="226"/>
      <c r="C5" s="226"/>
      <c r="D5" s="226"/>
      <c r="E5" s="226"/>
      <c r="F5" s="226"/>
      <c r="G5" s="226"/>
      <c r="H5" s="226"/>
      <c r="I5" s="226"/>
    </row>
    <row r="6" spans="1:9" ht="18" x14ac:dyDescent="0.25">
      <c r="A6" s="84"/>
      <c r="B6" s="84"/>
      <c r="C6" s="84"/>
      <c r="D6" s="84"/>
      <c r="E6" s="114"/>
      <c r="F6" s="84"/>
      <c r="G6" s="84"/>
      <c r="H6" s="85"/>
      <c r="I6" s="85"/>
    </row>
    <row r="7" spans="1:9" ht="15.75" x14ac:dyDescent="0.25">
      <c r="A7" s="215" t="s">
        <v>45</v>
      </c>
      <c r="B7" s="227"/>
      <c r="C7" s="227"/>
      <c r="D7" s="227"/>
      <c r="E7" s="227"/>
      <c r="F7" s="227"/>
      <c r="G7" s="227"/>
      <c r="H7" s="227"/>
      <c r="I7" s="227"/>
    </row>
    <row r="8" spans="1:9" ht="18" x14ac:dyDescent="0.25">
      <c r="A8" s="84"/>
      <c r="B8" s="84"/>
      <c r="C8" s="84"/>
      <c r="D8" s="84"/>
      <c r="E8" s="106"/>
      <c r="F8" s="84"/>
      <c r="G8" s="84"/>
      <c r="H8" s="85"/>
      <c r="I8" s="85"/>
    </row>
    <row r="9" spans="1:9" ht="25.5" x14ac:dyDescent="0.25">
      <c r="A9" s="70" t="s">
        <v>5</v>
      </c>
      <c r="B9" s="198" t="s">
        <v>6</v>
      </c>
      <c r="C9" s="198" t="s">
        <v>153</v>
      </c>
      <c r="D9" s="71" t="s">
        <v>3</v>
      </c>
      <c r="E9" s="100" t="s">
        <v>141</v>
      </c>
      <c r="F9" s="70" t="s">
        <v>142</v>
      </c>
      <c r="G9" s="70" t="s">
        <v>29</v>
      </c>
      <c r="H9" s="70" t="s">
        <v>25</v>
      </c>
      <c r="I9" s="70" t="s">
        <v>30</v>
      </c>
    </row>
    <row r="10" spans="1:9" s="42" customFormat="1" x14ac:dyDescent="0.25">
      <c r="A10" s="9">
        <v>6</v>
      </c>
      <c r="B10" s="72"/>
      <c r="C10" s="72"/>
      <c r="D10" s="72" t="s">
        <v>7</v>
      </c>
      <c r="E10" s="105">
        <f>E11+E23+E27+E32+E38</f>
        <v>1020087.0700000001</v>
      </c>
      <c r="F10" s="73">
        <f>F11+F23+F27+F32+F38</f>
        <v>1123710</v>
      </c>
      <c r="G10" s="73">
        <f>G11+G23+G27+G32+G38</f>
        <v>1280156</v>
      </c>
      <c r="H10" s="73">
        <f>H11+H23+H27+H32</f>
        <v>1262756</v>
      </c>
      <c r="I10" s="73">
        <f>I11+I23+I27+I32</f>
        <v>1251916</v>
      </c>
    </row>
    <row r="11" spans="1:9" s="42" customFormat="1" ht="25.5" x14ac:dyDescent="0.25">
      <c r="A11" s="9"/>
      <c r="B11" s="79">
        <v>63</v>
      </c>
      <c r="C11" s="79"/>
      <c r="D11" s="79" t="s">
        <v>154</v>
      </c>
      <c r="E11" s="103">
        <f>E12+E15+E17+E19+E21</f>
        <v>883222.81</v>
      </c>
      <c r="F11" s="80">
        <f>F12+F15+F17+F19+F21</f>
        <v>987770</v>
      </c>
      <c r="G11" s="80">
        <f>G12+G15+G17+G19+G21</f>
        <v>1133350</v>
      </c>
      <c r="H11" s="80">
        <v>1125950</v>
      </c>
      <c r="I11" s="80">
        <v>1115110</v>
      </c>
    </row>
    <row r="12" spans="1:9" ht="25.5" x14ac:dyDescent="0.25">
      <c r="A12" s="9"/>
      <c r="B12" s="75">
        <v>6361</v>
      </c>
      <c r="C12" s="76"/>
      <c r="D12" s="191" t="s">
        <v>155</v>
      </c>
      <c r="E12" s="101">
        <f>SUM(E13:E14)</f>
        <v>853174.61</v>
      </c>
      <c r="F12" s="77">
        <f>SUM(F13:F14)</f>
        <v>955420</v>
      </c>
      <c r="G12" s="77">
        <f>SUM(G13:G14)</f>
        <v>1083950</v>
      </c>
      <c r="H12" s="77"/>
      <c r="I12" s="77"/>
    </row>
    <row r="13" spans="1:9" x14ac:dyDescent="0.25">
      <c r="A13" s="9"/>
      <c r="B13" s="13">
        <v>6361</v>
      </c>
      <c r="C13" s="13">
        <v>21</v>
      </c>
      <c r="D13" s="13" t="s">
        <v>98</v>
      </c>
      <c r="E13" s="102">
        <v>853174.61</v>
      </c>
      <c r="F13" s="43">
        <v>955120</v>
      </c>
      <c r="G13" s="43">
        <v>1083650</v>
      </c>
      <c r="H13" s="43"/>
      <c r="I13" s="43"/>
    </row>
    <row r="14" spans="1:9" x14ac:dyDescent="0.25">
      <c r="A14" s="9"/>
      <c r="B14" s="13">
        <v>6361</v>
      </c>
      <c r="C14" s="13">
        <v>22</v>
      </c>
      <c r="D14" s="13" t="s">
        <v>147</v>
      </c>
      <c r="E14" s="102">
        <v>0</v>
      </c>
      <c r="F14" s="43">
        <v>300</v>
      </c>
      <c r="G14" s="43">
        <v>300</v>
      </c>
      <c r="H14" s="43"/>
      <c r="I14" s="43"/>
    </row>
    <row r="15" spans="1:9" ht="25.5" x14ac:dyDescent="0.25">
      <c r="A15" s="9"/>
      <c r="B15" s="75">
        <v>6362</v>
      </c>
      <c r="C15" s="76"/>
      <c r="D15" s="191" t="s">
        <v>156</v>
      </c>
      <c r="E15" s="101">
        <f>E16</f>
        <v>4468.8100000000004</v>
      </c>
      <c r="F15" s="77">
        <f>F16</f>
        <v>5000</v>
      </c>
      <c r="G15" s="77">
        <f>G16</f>
        <v>5000</v>
      </c>
      <c r="H15" s="77"/>
      <c r="I15" s="77"/>
    </row>
    <row r="16" spans="1:9" x14ac:dyDescent="0.25">
      <c r="A16" s="9"/>
      <c r="B16" s="13">
        <v>6362</v>
      </c>
      <c r="C16" s="199">
        <v>21</v>
      </c>
      <c r="D16" s="13" t="s">
        <v>98</v>
      </c>
      <c r="E16" s="102">
        <v>4468.8100000000004</v>
      </c>
      <c r="F16" s="43">
        <v>5000</v>
      </c>
      <c r="G16" s="43">
        <v>5000</v>
      </c>
      <c r="H16" s="43"/>
      <c r="I16" s="43"/>
    </row>
    <row r="17" spans="1:9" x14ac:dyDescent="0.25">
      <c r="A17" s="9"/>
      <c r="B17" s="75">
        <v>6381</v>
      </c>
      <c r="C17" s="76"/>
      <c r="D17" s="191" t="s">
        <v>193</v>
      </c>
      <c r="E17" s="101">
        <f>E18</f>
        <v>3678.94</v>
      </c>
      <c r="F17" s="77">
        <f>F18</f>
        <v>0</v>
      </c>
      <c r="G17" s="77">
        <f>G18</f>
        <v>6000</v>
      </c>
      <c r="H17" s="77"/>
      <c r="I17" s="77"/>
    </row>
    <row r="18" spans="1:9" x14ac:dyDescent="0.25">
      <c r="A18" s="9"/>
      <c r="B18" s="13">
        <v>6381</v>
      </c>
      <c r="C18" s="199">
        <v>26</v>
      </c>
      <c r="D18" s="13" t="s">
        <v>120</v>
      </c>
      <c r="E18" s="102">
        <v>3678.94</v>
      </c>
      <c r="F18" s="43">
        <v>0</v>
      </c>
      <c r="G18" s="43">
        <v>6000</v>
      </c>
      <c r="H18" s="43"/>
      <c r="I18" s="43"/>
    </row>
    <row r="19" spans="1:9" ht="25.5" x14ac:dyDescent="0.25">
      <c r="A19" s="9"/>
      <c r="B19" s="75">
        <v>6391</v>
      </c>
      <c r="C19" s="76"/>
      <c r="D19" s="191" t="s">
        <v>185</v>
      </c>
      <c r="E19" s="101">
        <f>E20</f>
        <v>251.91</v>
      </c>
      <c r="F19" s="77">
        <f>F20</f>
        <v>400</v>
      </c>
      <c r="G19" s="77">
        <f>G20</f>
        <v>500</v>
      </c>
      <c r="H19" s="77"/>
      <c r="I19" s="77"/>
    </row>
    <row r="20" spans="1:9" x14ac:dyDescent="0.25">
      <c r="A20" s="9"/>
      <c r="B20" s="13">
        <v>6391</v>
      </c>
      <c r="C20" s="199">
        <v>21</v>
      </c>
      <c r="D20" s="13" t="s">
        <v>98</v>
      </c>
      <c r="E20" s="102">
        <v>251.91</v>
      </c>
      <c r="F20" s="43">
        <v>400</v>
      </c>
      <c r="G20" s="43">
        <v>500</v>
      </c>
      <c r="H20" s="43"/>
      <c r="I20" s="43"/>
    </row>
    <row r="21" spans="1:9" x14ac:dyDescent="0.25">
      <c r="A21" s="9"/>
      <c r="B21" s="75">
        <v>6393</v>
      </c>
      <c r="C21" s="76"/>
      <c r="D21" s="191" t="s">
        <v>158</v>
      </c>
      <c r="E21" s="101">
        <f>E22</f>
        <v>21648.54</v>
      </c>
      <c r="F21" s="77">
        <f>F22</f>
        <v>26950</v>
      </c>
      <c r="G21" s="77">
        <f>G22</f>
        <v>37900</v>
      </c>
      <c r="H21" s="77"/>
      <c r="I21" s="77"/>
    </row>
    <row r="22" spans="1:9" x14ac:dyDescent="0.25">
      <c r="A22" s="9"/>
      <c r="B22" s="13">
        <v>6393</v>
      </c>
      <c r="C22" s="199">
        <v>26</v>
      </c>
      <c r="D22" s="13" t="s">
        <v>120</v>
      </c>
      <c r="E22" s="102">
        <v>21648.54</v>
      </c>
      <c r="F22" s="43">
        <v>26950</v>
      </c>
      <c r="G22" s="43">
        <v>37900</v>
      </c>
      <c r="H22" s="43"/>
      <c r="I22" s="43"/>
    </row>
    <row r="23" spans="1:9" s="42" customFormat="1" x14ac:dyDescent="0.25">
      <c r="A23" s="9"/>
      <c r="B23" s="79">
        <v>65</v>
      </c>
      <c r="C23" s="200"/>
      <c r="D23" s="79" t="s">
        <v>159</v>
      </c>
      <c r="E23" s="103">
        <f>E24</f>
        <v>35999.54</v>
      </c>
      <c r="F23" s="80">
        <f>F24</f>
        <v>26400</v>
      </c>
      <c r="G23" s="80">
        <f>G24</f>
        <v>33700</v>
      </c>
      <c r="H23" s="80">
        <v>33700</v>
      </c>
      <c r="I23" s="80">
        <v>33700</v>
      </c>
    </row>
    <row r="24" spans="1:9" s="78" customFormat="1" ht="25.5" x14ac:dyDescent="0.25">
      <c r="A24" s="74"/>
      <c r="B24" s="75">
        <v>6526</v>
      </c>
      <c r="C24" s="76"/>
      <c r="D24" s="191" t="s">
        <v>160</v>
      </c>
      <c r="E24" s="101">
        <f>SUM(E25:E26)</f>
        <v>35999.54</v>
      </c>
      <c r="F24" s="77">
        <f>SUM(F25:F26)</f>
        <v>26400</v>
      </c>
      <c r="G24" s="77">
        <f>SUM(G25:G26)</f>
        <v>33700</v>
      </c>
      <c r="H24" s="77"/>
      <c r="I24" s="77"/>
    </row>
    <row r="25" spans="1:9" x14ac:dyDescent="0.25">
      <c r="A25" s="9"/>
      <c r="B25" s="13">
        <v>6526</v>
      </c>
      <c r="C25" s="13">
        <v>445</v>
      </c>
      <c r="D25" s="13" t="s">
        <v>116</v>
      </c>
      <c r="E25" s="102">
        <v>35534.400000000001</v>
      </c>
      <c r="F25" s="43">
        <v>25700</v>
      </c>
      <c r="G25" s="43">
        <v>33000</v>
      </c>
      <c r="H25" s="43"/>
      <c r="I25" s="43"/>
    </row>
    <row r="26" spans="1:9" x14ac:dyDescent="0.25">
      <c r="A26" s="9"/>
      <c r="B26" s="13">
        <v>6526</v>
      </c>
      <c r="C26" s="13">
        <v>52</v>
      </c>
      <c r="D26" s="13" t="s">
        <v>194</v>
      </c>
      <c r="E26" s="102">
        <v>465.14</v>
      </c>
      <c r="F26" s="43">
        <v>700</v>
      </c>
      <c r="G26" s="43">
        <v>700</v>
      </c>
      <c r="H26" s="43"/>
      <c r="I26" s="43"/>
    </row>
    <row r="27" spans="1:9" s="42" customFormat="1" ht="25.5" x14ac:dyDescent="0.25">
      <c r="A27" s="9"/>
      <c r="B27" s="79">
        <v>66</v>
      </c>
      <c r="C27" s="79"/>
      <c r="D27" s="79" t="s">
        <v>161</v>
      </c>
      <c r="E27" s="103">
        <f>E28+E30</f>
        <v>3782.8599999999997</v>
      </c>
      <c r="F27" s="80">
        <f>F28+F30</f>
        <v>4800</v>
      </c>
      <c r="G27" s="80">
        <f>G28+G30</f>
        <v>4800</v>
      </c>
      <c r="H27" s="80">
        <v>4800</v>
      </c>
      <c r="I27" s="80">
        <v>4800</v>
      </c>
    </row>
    <row r="28" spans="1:9" x14ac:dyDescent="0.25">
      <c r="A28" s="9"/>
      <c r="B28" s="75">
        <v>6615</v>
      </c>
      <c r="C28" s="76"/>
      <c r="D28" s="191" t="s">
        <v>163</v>
      </c>
      <c r="E28" s="101">
        <f>SUM(E29)</f>
        <v>2224.6999999999998</v>
      </c>
      <c r="F28" s="77">
        <f>SUM(F29)</f>
        <v>3000</v>
      </c>
      <c r="G28" s="77">
        <f>SUM(G29)</f>
        <v>3000</v>
      </c>
      <c r="H28" s="77"/>
      <c r="I28" s="77"/>
    </row>
    <row r="29" spans="1:9" x14ac:dyDescent="0.25">
      <c r="A29" s="10"/>
      <c r="B29" s="10">
        <v>6615</v>
      </c>
      <c r="C29" s="10">
        <v>71</v>
      </c>
      <c r="D29" s="10" t="s">
        <v>118</v>
      </c>
      <c r="E29" s="102">
        <v>2224.6999999999998</v>
      </c>
      <c r="F29" s="43">
        <v>3000</v>
      </c>
      <c r="G29" s="43">
        <v>3000</v>
      </c>
      <c r="H29" s="43"/>
      <c r="I29" s="43"/>
    </row>
    <row r="30" spans="1:9" s="78" customFormat="1" x14ac:dyDescent="0.25">
      <c r="A30" s="74"/>
      <c r="B30" s="75">
        <v>6631</v>
      </c>
      <c r="C30" s="76"/>
      <c r="D30" s="191" t="s">
        <v>162</v>
      </c>
      <c r="E30" s="101">
        <f>SUM(E31)</f>
        <v>1558.16</v>
      </c>
      <c r="F30" s="77">
        <f>SUM(F31)</f>
        <v>1800</v>
      </c>
      <c r="G30" s="77">
        <f>SUM(G31)</f>
        <v>1800</v>
      </c>
      <c r="H30" s="77"/>
      <c r="I30" s="77"/>
    </row>
    <row r="31" spans="1:9" x14ac:dyDescent="0.25">
      <c r="A31" s="9"/>
      <c r="B31" s="13">
        <v>6631</v>
      </c>
      <c r="C31" s="13">
        <v>31</v>
      </c>
      <c r="D31" s="13" t="s">
        <v>114</v>
      </c>
      <c r="E31" s="102">
        <v>1558.16</v>
      </c>
      <c r="F31" s="43">
        <v>1800</v>
      </c>
      <c r="G31" s="43">
        <v>1800</v>
      </c>
      <c r="H31" s="43"/>
      <c r="I31" s="43"/>
    </row>
    <row r="32" spans="1:9" s="42" customFormat="1" x14ac:dyDescent="0.25">
      <c r="A32" s="21"/>
      <c r="B32" s="81">
        <v>67</v>
      </c>
      <c r="C32" s="192"/>
      <c r="D32" s="79" t="s">
        <v>164</v>
      </c>
      <c r="E32" s="103">
        <f>E33+E36</f>
        <v>97081.86</v>
      </c>
      <c r="F32" s="80">
        <f>F33+F36</f>
        <v>85740</v>
      </c>
      <c r="G32" s="80">
        <f>G33+G36</f>
        <v>98306</v>
      </c>
      <c r="H32" s="80">
        <v>98306</v>
      </c>
      <c r="I32" s="80">
        <v>98306</v>
      </c>
    </row>
    <row r="33" spans="1:9" s="78" customFormat="1" ht="25.5" x14ac:dyDescent="0.25">
      <c r="A33" s="82"/>
      <c r="B33" s="75">
        <v>6711</v>
      </c>
      <c r="C33" s="76"/>
      <c r="D33" s="191" t="s">
        <v>165</v>
      </c>
      <c r="E33" s="101">
        <f>SUM(E34:E35)</f>
        <v>97081.86</v>
      </c>
      <c r="F33" s="77">
        <f>SUM(F34:F35)</f>
        <v>85080</v>
      </c>
      <c r="G33" s="77">
        <f>SUM(G34:G35)</f>
        <v>97640</v>
      </c>
      <c r="H33" s="77"/>
      <c r="I33" s="77"/>
    </row>
    <row r="34" spans="1:9" x14ac:dyDescent="0.25">
      <c r="A34" s="10"/>
      <c r="B34" s="10">
        <v>6711</v>
      </c>
      <c r="C34" s="10">
        <v>11</v>
      </c>
      <c r="D34" s="201" t="s">
        <v>95</v>
      </c>
      <c r="E34" s="102">
        <v>41780.25</v>
      </c>
      <c r="F34" s="43">
        <v>40880</v>
      </c>
      <c r="G34" s="43">
        <v>52100</v>
      </c>
      <c r="H34" s="43"/>
      <c r="I34" s="43"/>
    </row>
    <row r="35" spans="1:9" x14ac:dyDescent="0.25">
      <c r="A35" s="10"/>
      <c r="B35" s="10">
        <v>6711</v>
      </c>
      <c r="C35" s="10">
        <v>24</v>
      </c>
      <c r="D35" s="201" t="s">
        <v>107</v>
      </c>
      <c r="E35" s="102">
        <v>55301.61</v>
      </c>
      <c r="F35" s="43">
        <v>44200</v>
      </c>
      <c r="G35" s="43">
        <v>45540</v>
      </c>
      <c r="H35" s="43"/>
      <c r="I35" s="43"/>
    </row>
    <row r="36" spans="1:9" ht="25.5" x14ac:dyDescent="0.25">
      <c r="A36" s="10"/>
      <c r="B36" s="75">
        <v>6712</v>
      </c>
      <c r="C36" s="76"/>
      <c r="D36" s="191" t="s">
        <v>166</v>
      </c>
      <c r="E36" s="101">
        <f>SUM(E37)</f>
        <v>0</v>
      </c>
      <c r="F36" s="77">
        <f>SUM(F37)</f>
        <v>660</v>
      </c>
      <c r="G36" s="77">
        <f>SUM(G37)</f>
        <v>666</v>
      </c>
      <c r="H36" s="77"/>
      <c r="I36" s="77"/>
    </row>
    <row r="37" spans="1:9" x14ac:dyDescent="0.25">
      <c r="A37" s="10"/>
      <c r="B37" s="10">
        <v>6712</v>
      </c>
      <c r="C37" s="10">
        <v>24</v>
      </c>
      <c r="D37" s="201" t="s">
        <v>107</v>
      </c>
      <c r="E37" s="102">
        <v>0</v>
      </c>
      <c r="F37" s="43">
        <v>660</v>
      </c>
      <c r="G37" s="43">
        <v>666</v>
      </c>
      <c r="H37" s="43"/>
      <c r="I37" s="43"/>
    </row>
    <row r="38" spans="1:9" s="42" customFormat="1" x14ac:dyDescent="0.25">
      <c r="A38" s="21">
        <v>9</v>
      </c>
      <c r="B38" s="81">
        <v>92</v>
      </c>
      <c r="C38" s="192"/>
      <c r="D38" s="79" t="s">
        <v>186</v>
      </c>
      <c r="E38" s="103">
        <f>E39</f>
        <v>0</v>
      </c>
      <c r="F38" s="80">
        <f>F39</f>
        <v>19000</v>
      </c>
      <c r="G38" s="80">
        <f>G39</f>
        <v>10000</v>
      </c>
      <c r="H38" s="80">
        <v>0</v>
      </c>
      <c r="I38" s="80">
        <v>0</v>
      </c>
    </row>
    <row r="39" spans="1:9" s="78" customFormat="1" x14ac:dyDescent="0.25">
      <c r="A39" s="82"/>
      <c r="B39" s="75">
        <v>922</v>
      </c>
      <c r="C39" s="76"/>
      <c r="D39" s="191" t="s">
        <v>186</v>
      </c>
      <c r="E39" s="101">
        <f>SUM(E40:E41)</f>
        <v>0</v>
      </c>
      <c r="F39" s="77">
        <f>SUM(F40:F41)</f>
        <v>19000</v>
      </c>
      <c r="G39" s="77">
        <f>SUM(G40:G41)</f>
        <v>10000</v>
      </c>
      <c r="H39" s="77"/>
      <c r="I39" s="77"/>
    </row>
    <row r="40" spans="1:9" ht="25.5" x14ac:dyDescent="0.25">
      <c r="A40" s="10"/>
      <c r="B40" s="10">
        <v>922</v>
      </c>
      <c r="C40" s="10">
        <v>926</v>
      </c>
      <c r="D40" s="201" t="s">
        <v>195</v>
      </c>
      <c r="E40" s="102">
        <v>0</v>
      </c>
      <c r="F40" s="43">
        <v>19000</v>
      </c>
      <c r="G40" s="43">
        <v>10000</v>
      </c>
      <c r="H40" s="43"/>
      <c r="I40" s="43"/>
    </row>
    <row r="42" spans="1:9" ht="15.75" x14ac:dyDescent="0.25">
      <c r="A42" s="215" t="s">
        <v>46</v>
      </c>
      <c r="B42" s="227"/>
      <c r="C42" s="227"/>
      <c r="D42" s="227"/>
      <c r="E42" s="227"/>
      <c r="F42" s="227"/>
      <c r="G42" s="227"/>
      <c r="H42" s="227"/>
      <c r="I42" s="227"/>
    </row>
    <row r="43" spans="1:9" ht="18" x14ac:dyDescent="0.25">
      <c r="A43" s="84"/>
      <c r="B43" s="84"/>
      <c r="C43" s="84"/>
      <c r="D43" s="84"/>
      <c r="E43" s="106"/>
      <c r="F43" s="84"/>
      <c r="G43" s="84"/>
      <c r="H43" s="85"/>
      <c r="I43" s="85"/>
    </row>
    <row r="44" spans="1:9" ht="25.5" x14ac:dyDescent="0.25">
      <c r="A44" s="70" t="s">
        <v>5</v>
      </c>
      <c r="B44" s="71" t="s">
        <v>6</v>
      </c>
      <c r="C44" s="71" t="s">
        <v>153</v>
      </c>
      <c r="D44" s="71" t="s">
        <v>8</v>
      </c>
      <c r="E44" s="100" t="s">
        <v>141</v>
      </c>
      <c r="F44" s="70" t="s">
        <v>142</v>
      </c>
      <c r="G44" s="70" t="s">
        <v>29</v>
      </c>
      <c r="H44" s="70" t="s">
        <v>25</v>
      </c>
      <c r="I44" s="70" t="s">
        <v>30</v>
      </c>
    </row>
    <row r="45" spans="1:9" x14ac:dyDescent="0.25">
      <c r="A45" s="9">
        <v>3</v>
      </c>
      <c r="B45" s="72">
        <v>3</v>
      </c>
      <c r="C45" s="72"/>
      <c r="D45" s="72" t="s">
        <v>9</v>
      </c>
      <c r="E45" s="105">
        <f>E46+E61+E161+E164+E167</f>
        <v>1026909.64</v>
      </c>
      <c r="F45" s="73">
        <f>F46+F61+F161+F164+F167</f>
        <v>1112250</v>
      </c>
      <c r="G45" s="73">
        <f>G46+G61+G161+G164+G167</f>
        <v>1269190</v>
      </c>
      <c r="H45" s="73">
        <f>H46+H61+H161+H164+H167</f>
        <v>1253790</v>
      </c>
      <c r="I45" s="73">
        <f>I46+I61+I161+I164+I167</f>
        <v>1242950</v>
      </c>
    </row>
    <row r="46" spans="1:9" x14ac:dyDescent="0.25">
      <c r="A46" s="9"/>
      <c r="B46" s="79">
        <v>31</v>
      </c>
      <c r="C46" s="79"/>
      <c r="D46" s="79" t="s">
        <v>10</v>
      </c>
      <c r="E46" s="103">
        <f>E47+E51+E55+E59</f>
        <v>854625.04</v>
      </c>
      <c r="F46" s="80">
        <f>F47+F51+F55+F59</f>
        <v>904260</v>
      </c>
      <c r="G46" s="80">
        <f>G47+G51+G55+G59</f>
        <v>1065150</v>
      </c>
      <c r="H46" s="80">
        <v>1065050</v>
      </c>
      <c r="I46" s="80">
        <v>1054270</v>
      </c>
    </row>
    <row r="47" spans="1:9" x14ac:dyDescent="0.25">
      <c r="A47" s="82"/>
      <c r="B47" s="75">
        <v>3111</v>
      </c>
      <c r="C47" s="76"/>
      <c r="D47" s="76" t="s">
        <v>71</v>
      </c>
      <c r="E47" s="101">
        <f>SUM(E48:E50)</f>
        <v>707934.97000000009</v>
      </c>
      <c r="F47" s="77">
        <f>SUM(F48:F50)</f>
        <v>753520</v>
      </c>
      <c r="G47" s="77">
        <f>SUM(G48:G50)</f>
        <v>870300</v>
      </c>
      <c r="H47" s="77"/>
      <c r="I47" s="77"/>
    </row>
    <row r="48" spans="1:9" x14ac:dyDescent="0.25">
      <c r="A48" s="10"/>
      <c r="B48" s="10">
        <v>3111</v>
      </c>
      <c r="C48" s="11">
        <v>11</v>
      </c>
      <c r="D48" s="11" t="s">
        <v>95</v>
      </c>
      <c r="E48" s="102">
        <v>34552.050000000003</v>
      </c>
      <c r="F48" s="43">
        <v>33200</v>
      </c>
      <c r="G48" s="43">
        <v>43200</v>
      </c>
      <c r="H48" s="43"/>
      <c r="I48" s="43"/>
    </row>
    <row r="49" spans="1:11" x14ac:dyDescent="0.25">
      <c r="A49" s="10"/>
      <c r="B49" s="10">
        <v>3111</v>
      </c>
      <c r="C49" s="11">
        <v>21</v>
      </c>
      <c r="D49" s="11" t="s">
        <v>98</v>
      </c>
      <c r="E49" s="102">
        <v>666030.91</v>
      </c>
      <c r="F49" s="43">
        <v>706320</v>
      </c>
      <c r="G49" s="43">
        <v>800000</v>
      </c>
      <c r="H49" s="43"/>
      <c r="I49" s="43"/>
      <c r="K49" s="44"/>
    </row>
    <row r="50" spans="1:11" x14ac:dyDescent="0.25">
      <c r="A50" s="10"/>
      <c r="B50" s="10">
        <v>3111</v>
      </c>
      <c r="C50" s="11">
        <v>26</v>
      </c>
      <c r="D50" s="11" t="s">
        <v>120</v>
      </c>
      <c r="E50" s="102">
        <v>7352.01</v>
      </c>
      <c r="F50" s="43">
        <v>14000</v>
      </c>
      <c r="G50" s="43">
        <v>27100</v>
      </c>
      <c r="H50" s="43"/>
      <c r="I50" s="43"/>
      <c r="K50" s="44"/>
    </row>
    <row r="51" spans="1:11" x14ac:dyDescent="0.25">
      <c r="A51" s="10"/>
      <c r="B51" s="75">
        <v>3121</v>
      </c>
      <c r="C51" s="76"/>
      <c r="D51" s="76" t="s">
        <v>72</v>
      </c>
      <c r="E51" s="101">
        <f>SUM(E52:E54)</f>
        <v>29773.98</v>
      </c>
      <c r="F51" s="77">
        <f>SUM(F52:F54)</f>
        <v>26870</v>
      </c>
      <c r="G51" s="77">
        <f>SUM(G52:G54)</f>
        <v>51100</v>
      </c>
      <c r="H51" s="77"/>
      <c r="I51" s="77"/>
      <c r="K51" s="44"/>
    </row>
    <row r="52" spans="1:11" x14ac:dyDescent="0.25">
      <c r="A52" s="10"/>
      <c r="B52" s="10">
        <v>3121</v>
      </c>
      <c r="C52" s="11">
        <v>11</v>
      </c>
      <c r="D52" s="11" t="s">
        <v>95</v>
      </c>
      <c r="E52" s="102">
        <v>1261.78</v>
      </c>
      <c r="F52" s="43">
        <v>1400</v>
      </c>
      <c r="G52" s="43">
        <v>1600</v>
      </c>
      <c r="H52" s="43"/>
      <c r="I52" s="43"/>
      <c r="K52" s="44"/>
    </row>
    <row r="53" spans="1:11" x14ac:dyDescent="0.25">
      <c r="A53" s="10"/>
      <c r="B53" s="10">
        <v>3121</v>
      </c>
      <c r="C53" s="11">
        <v>21</v>
      </c>
      <c r="D53" s="11" t="s">
        <v>98</v>
      </c>
      <c r="E53" s="102">
        <v>27648.59</v>
      </c>
      <c r="F53" s="43">
        <v>24300</v>
      </c>
      <c r="G53" s="43">
        <v>47000</v>
      </c>
      <c r="H53" s="43"/>
      <c r="I53" s="43"/>
      <c r="K53" s="44"/>
    </row>
    <row r="54" spans="1:11" x14ac:dyDescent="0.25">
      <c r="A54" s="10"/>
      <c r="B54" s="10">
        <v>3121</v>
      </c>
      <c r="C54" s="11">
        <v>26</v>
      </c>
      <c r="D54" s="11" t="s">
        <v>120</v>
      </c>
      <c r="E54" s="102">
        <v>863.61</v>
      </c>
      <c r="F54" s="43">
        <v>1170</v>
      </c>
      <c r="G54" s="43">
        <v>2500</v>
      </c>
      <c r="H54" s="43"/>
      <c r="I54" s="43"/>
      <c r="K54" s="44"/>
    </row>
    <row r="55" spans="1:11" x14ac:dyDescent="0.25">
      <c r="A55" s="10"/>
      <c r="B55" s="75">
        <v>3132</v>
      </c>
      <c r="C55" s="76"/>
      <c r="D55" s="76" t="s">
        <v>167</v>
      </c>
      <c r="E55" s="101">
        <f>SUM(E56:E58)</f>
        <v>116656.71999999999</v>
      </c>
      <c r="F55" s="77">
        <f>SUM(F56:F58)</f>
        <v>123770</v>
      </c>
      <c r="G55" s="77">
        <f>SUM(G56:G58)</f>
        <v>143650</v>
      </c>
      <c r="H55" s="77"/>
      <c r="I55" s="77"/>
      <c r="K55" s="44"/>
    </row>
    <row r="56" spans="1:11" x14ac:dyDescent="0.25">
      <c r="A56" s="10"/>
      <c r="B56" s="10">
        <v>3132</v>
      </c>
      <c r="C56" s="11">
        <v>11</v>
      </c>
      <c r="D56" s="11" t="s">
        <v>95</v>
      </c>
      <c r="E56" s="102">
        <v>5701.09</v>
      </c>
      <c r="F56" s="43">
        <v>5470</v>
      </c>
      <c r="G56" s="43">
        <v>7150</v>
      </c>
      <c r="H56" s="43"/>
      <c r="I56" s="43"/>
      <c r="K56" s="44"/>
    </row>
    <row r="57" spans="1:11" x14ac:dyDescent="0.25">
      <c r="A57" s="10"/>
      <c r="B57" s="10">
        <v>3132</v>
      </c>
      <c r="C57" s="11">
        <v>21</v>
      </c>
      <c r="D57" s="11" t="s">
        <v>98</v>
      </c>
      <c r="E57" s="102">
        <v>109742.54</v>
      </c>
      <c r="F57" s="43">
        <v>116000</v>
      </c>
      <c r="G57" s="43">
        <v>132000</v>
      </c>
      <c r="H57" s="43"/>
      <c r="I57" s="43"/>
      <c r="K57" s="44"/>
    </row>
    <row r="58" spans="1:11" x14ac:dyDescent="0.25">
      <c r="A58" s="10"/>
      <c r="B58" s="10">
        <v>3132</v>
      </c>
      <c r="C58" s="11">
        <v>26</v>
      </c>
      <c r="D58" s="11" t="s">
        <v>120</v>
      </c>
      <c r="E58" s="102">
        <v>1213.0899999999999</v>
      </c>
      <c r="F58" s="43">
        <v>2300</v>
      </c>
      <c r="G58" s="43">
        <v>4500</v>
      </c>
      <c r="H58" s="43"/>
      <c r="I58" s="43"/>
    </row>
    <row r="59" spans="1:11" x14ac:dyDescent="0.25">
      <c r="A59" s="10"/>
      <c r="B59" s="75">
        <v>3133</v>
      </c>
      <c r="C59" s="76"/>
      <c r="D59" s="76" t="s">
        <v>206</v>
      </c>
      <c r="E59" s="101">
        <f>SUM(E60)</f>
        <v>259.37</v>
      </c>
      <c r="F59" s="77">
        <f>SUM(F60)</f>
        <v>100</v>
      </c>
      <c r="G59" s="77">
        <f>SUM(G60)</f>
        <v>100</v>
      </c>
      <c r="H59" s="77"/>
      <c r="I59" s="77"/>
      <c r="K59" s="44"/>
    </row>
    <row r="60" spans="1:11" x14ac:dyDescent="0.25">
      <c r="A60" s="10"/>
      <c r="B60" s="10">
        <v>3133</v>
      </c>
      <c r="C60" s="11">
        <v>21</v>
      </c>
      <c r="D60" s="11" t="s">
        <v>98</v>
      </c>
      <c r="E60" s="102">
        <v>259.37</v>
      </c>
      <c r="F60" s="43">
        <v>100</v>
      </c>
      <c r="G60" s="43">
        <v>100</v>
      </c>
      <c r="H60" s="43"/>
      <c r="I60" s="43"/>
      <c r="K60" s="44"/>
    </row>
    <row r="61" spans="1:11" s="42" customFormat="1" x14ac:dyDescent="0.25">
      <c r="A61" s="21"/>
      <c r="B61" s="81">
        <v>32</v>
      </c>
      <c r="C61" s="81"/>
      <c r="D61" s="81" t="s">
        <v>20</v>
      </c>
      <c r="E61" s="103">
        <f>E62+E67+E71+E75+E83+E87+E89+E91+E96+E98+E104+E109+E111+E113+E115+E120+E126+E128+E132+E135+E139+E144+E146+E151+E153</f>
        <v>153157.39000000004</v>
      </c>
      <c r="F61" s="80">
        <f>F62+F67+F71+F75+F83+F87+F89+F91+F96+F98+F104+F109+F111+F113+F115+F120+F126+F128+F132+F135+F139+F144+F146+F151+F153</f>
        <v>191790</v>
      </c>
      <c r="G61" s="80">
        <f>G62+G67+G71+G75+G83+G87+G89+G91+G96+G98+G104+G109+G111+G113+G115+G120+G126+G128+G132+G135+G139+G144+G146+G151+G153</f>
        <v>189890</v>
      </c>
      <c r="H61" s="80">
        <v>174890</v>
      </c>
      <c r="I61" s="80">
        <v>174830</v>
      </c>
    </row>
    <row r="62" spans="1:11" x14ac:dyDescent="0.25">
      <c r="A62" s="10"/>
      <c r="B62" s="75">
        <v>3211</v>
      </c>
      <c r="C62" s="76"/>
      <c r="D62" s="86" t="s">
        <v>73</v>
      </c>
      <c r="E62" s="101">
        <f>SUM(E63:E66)</f>
        <v>9199.7900000000009</v>
      </c>
      <c r="F62" s="77">
        <f>SUM(F63:F66)</f>
        <v>6140</v>
      </c>
      <c r="G62" s="77">
        <f>SUM(G63:G66)</f>
        <v>5580</v>
      </c>
      <c r="H62" s="77"/>
      <c r="I62" s="77"/>
    </row>
    <row r="63" spans="1:11" x14ac:dyDescent="0.25">
      <c r="A63" s="10"/>
      <c r="B63" s="10">
        <v>3211</v>
      </c>
      <c r="C63" s="11">
        <v>21</v>
      </c>
      <c r="D63" s="11" t="s">
        <v>98</v>
      </c>
      <c r="E63" s="102">
        <v>170.41</v>
      </c>
      <c r="F63" s="43">
        <v>400</v>
      </c>
      <c r="G63" s="43">
        <v>500</v>
      </c>
      <c r="H63" s="43"/>
      <c r="I63" s="43"/>
    </row>
    <row r="64" spans="1:11" x14ac:dyDescent="0.25">
      <c r="A64" s="10"/>
      <c r="B64" s="10">
        <v>3211</v>
      </c>
      <c r="C64" s="11">
        <v>24</v>
      </c>
      <c r="D64" s="11" t="s">
        <v>107</v>
      </c>
      <c r="E64" s="102">
        <v>2639.84</v>
      </c>
      <c r="F64" s="43">
        <v>1680</v>
      </c>
      <c r="G64" s="43">
        <v>2000</v>
      </c>
      <c r="H64" s="43"/>
      <c r="I64" s="43"/>
    </row>
    <row r="65" spans="1:9" x14ac:dyDescent="0.25">
      <c r="A65" s="10"/>
      <c r="B65" s="10">
        <v>3211</v>
      </c>
      <c r="C65" s="11">
        <v>26</v>
      </c>
      <c r="D65" s="11" t="s">
        <v>120</v>
      </c>
      <c r="E65" s="102">
        <v>6389.54</v>
      </c>
      <c r="F65" s="43">
        <v>60</v>
      </c>
      <c r="G65" s="43">
        <v>1080</v>
      </c>
      <c r="H65" s="43"/>
      <c r="I65" s="43"/>
    </row>
    <row r="66" spans="1:9" x14ac:dyDescent="0.25">
      <c r="A66" s="10"/>
      <c r="B66" s="10">
        <v>3211</v>
      </c>
      <c r="C66" s="11">
        <v>926</v>
      </c>
      <c r="D66" s="11" t="s">
        <v>207</v>
      </c>
      <c r="E66" s="102">
        <v>0</v>
      </c>
      <c r="F66" s="43">
        <v>4000</v>
      </c>
      <c r="G66" s="43">
        <v>2000</v>
      </c>
      <c r="H66" s="43"/>
      <c r="I66" s="43"/>
    </row>
    <row r="67" spans="1:9" s="78" customFormat="1" x14ac:dyDescent="0.25">
      <c r="A67" s="82"/>
      <c r="B67" s="75">
        <v>3212</v>
      </c>
      <c r="C67" s="76"/>
      <c r="D67" s="86" t="s">
        <v>168</v>
      </c>
      <c r="E67" s="101">
        <f>SUM(E68:E70)</f>
        <v>17760.07</v>
      </c>
      <c r="F67" s="77">
        <f>SUM(F68:F70)</f>
        <v>16830</v>
      </c>
      <c r="G67" s="77">
        <f>SUM(G68:G70)</f>
        <v>16870</v>
      </c>
      <c r="H67" s="77"/>
      <c r="I67" s="77"/>
    </row>
    <row r="68" spans="1:9" x14ac:dyDescent="0.25">
      <c r="A68" s="10"/>
      <c r="B68" s="10">
        <v>3212</v>
      </c>
      <c r="C68" s="11">
        <v>11</v>
      </c>
      <c r="D68" s="11" t="s">
        <v>95</v>
      </c>
      <c r="E68" s="102">
        <v>47.53</v>
      </c>
      <c r="F68" s="43">
        <v>130</v>
      </c>
      <c r="G68" s="43">
        <v>150</v>
      </c>
      <c r="H68" s="43"/>
      <c r="I68" s="43"/>
    </row>
    <row r="69" spans="1:9" x14ac:dyDescent="0.25">
      <c r="A69" s="10"/>
      <c r="B69" s="10">
        <v>3212</v>
      </c>
      <c r="C69" s="11">
        <v>21</v>
      </c>
      <c r="D69" s="11" t="s">
        <v>98</v>
      </c>
      <c r="E69" s="102">
        <v>17433.490000000002</v>
      </c>
      <c r="F69" s="43">
        <v>16500</v>
      </c>
      <c r="G69" s="43">
        <v>16500</v>
      </c>
      <c r="H69" s="43"/>
      <c r="I69" s="43"/>
    </row>
    <row r="70" spans="1:9" x14ac:dyDescent="0.25">
      <c r="A70" s="10"/>
      <c r="B70" s="10">
        <v>3212</v>
      </c>
      <c r="C70" s="11">
        <v>26</v>
      </c>
      <c r="D70" s="11" t="s">
        <v>120</v>
      </c>
      <c r="E70" s="102">
        <v>279.05</v>
      </c>
      <c r="F70" s="43">
        <v>200</v>
      </c>
      <c r="G70" s="43">
        <v>220</v>
      </c>
      <c r="H70" s="43"/>
      <c r="I70" s="43"/>
    </row>
    <row r="71" spans="1:9" s="78" customFormat="1" x14ac:dyDescent="0.25">
      <c r="A71" s="82"/>
      <c r="B71" s="75">
        <v>3213</v>
      </c>
      <c r="C71" s="76"/>
      <c r="D71" s="86" t="s">
        <v>169</v>
      </c>
      <c r="E71" s="101">
        <f>SUM(E72:E74)</f>
        <v>278.14999999999998</v>
      </c>
      <c r="F71" s="77">
        <f>SUM(F72:F74)</f>
        <v>3300</v>
      </c>
      <c r="G71" s="77">
        <f>SUM(G72:G74)</f>
        <v>2800</v>
      </c>
      <c r="H71" s="77"/>
      <c r="I71" s="77"/>
    </row>
    <row r="72" spans="1:9" x14ac:dyDescent="0.25">
      <c r="A72" s="10"/>
      <c r="B72" s="10">
        <v>3213</v>
      </c>
      <c r="C72" s="11">
        <v>24</v>
      </c>
      <c r="D72" s="11" t="s">
        <v>107</v>
      </c>
      <c r="E72" s="102">
        <v>207.05</v>
      </c>
      <c r="F72" s="43">
        <v>300</v>
      </c>
      <c r="G72" s="43">
        <v>300</v>
      </c>
      <c r="H72" s="43"/>
      <c r="I72" s="43"/>
    </row>
    <row r="73" spans="1:9" x14ac:dyDescent="0.25">
      <c r="A73" s="10"/>
      <c r="B73" s="10">
        <v>3213</v>
      </c>
      <c r="C73" s="11">
        <v>26</v>
      </c>
      <c r="D73" s="11" t="s">
        <v>120</v>
      </c>
      <c r="E73" s="102">
        <v>71.099999999999994</v>
      </c>
      <c r="F73" s="43">
        <v>0</v>
      </c>
      <c r="G73" s="43">
        <v>1000</v>
      </c>
      <c r="H73" s="43"/>
      <c r="I73" s="43"/>
    </row>
    <row r="74" spans="1:9" x14ac:dyDescent="0.25">
      <c r="A74" s="10"/>
      <c r="B74" s="10">
        <v>3213</v>
      </c>
      <c r="C74" s="11">
        <v>926</v>
      </c>
      <c r="D74" s="11" t="s">
        <v>207</v>
      </c>
      <c r="E74" s="102">
        <v>0</v>
      </c>
      <c r="F74" s="43">
        <v>3000</v>
      </c>
      <c r="G74" s="43">
        <v>1500</v>
      </c>
      <c r="H74" s="43"/>
      <c r="I74" s="43"/>
    </row>
    <row r="75" spans="1:9" x14ac:dyDescent="0.25">
      <c r="A75" s="10"/>
      <c r="B75" s="75">
        <v>3221</v>
      </c>
      <c r="C75" s="76"/>
      <c r="D75" s="76" t="s">
        <v>170</v>
      </c>
      <c r="E75" s="101">
        <f>SUM(E76:E82)</f>
        <v>5240.01</v>
      </c>
      <c r="F75" s="77">
        <f>SUM(F76:F82)</f>
        <v>5550</v>
      </c>
      <c r="G75" s="77">
        <f>SUM(G76:G82)</f>
        <v>6570</v>
      </c>
      <c r="H75" s="77"/>
      <c r="I75" s="77"/>
    </row>
    <row r="76" spans="1:9" x14ac:dyDescent="0.25">
      <c r="A76" s="10"/>
      <c r="B76" s="10">
        <v>3221</v>
      </c>
      <c r="C76" s="11">
        <v>11</v>
      </c>
      <c r="D76" s="11" t="s">
        <v>95</v>
      </c>
      <c r="E76" s="102">
        <v>615.79</v>
      </c>
      <c r="F76" s="43">
        <v>600</v>
      </c>
      <c r="G76" s="43">
        <v>0</v>
      </c>
      <c r="H76" s="43"/>
      <c r="I76" s="43"/>
    </row>
    <row r="77" spans="1:9" x14ac:dyDescent="0.25">
      <c r="A77" s="10"/>
      <c r="B77" s="10">
        <v>3221</v>
      </c>
      <c r="C77" s="11">
        <v>21</v>
      </c>
      <c r="D77" s="11" t="s">
        <v>98</v>
      </c>
      <c r="E77" s="102">
        <v>0</v>
      </c>
      <c r="F77" s="43">
        <v>500</v>
      </c>
      <c r="G77" s="43">
        <v>500</v>
      </c>
      <c r="H77" s="43"/>
      <c r="I77" s="43"/>
    </row>
    <row r="78" spans="1:9" x14ac:dyDescent="0.25">
      <c r="A78" s="10"/>
      <c r="B78" s="10">
        <v>3221</v>
      </c>
      <c r="C78" s="11">
        <v>24</v>
      </c>
      <c r="D78" s="11" t="s">
        <v>107</v>
      </c>
      <c r="E78" s="102">
        <v>4496.96</v>
      </c>
      <c r="F78" s="43">
        <v>3000</v>
      </c>
      <c r="G78" s="43">
        <v>3320</v>
      </c>
      <c r="H78" s="43"/>
      <c r="I78" s="43"/>
    </row>
    <row r="79" spans="1:9" x14ac:dyDescent="0.25">
      <c r="A79" s="10"/>
      <c r="B79" s="10">
        <v>3221</v>
      </c>
      <c r="C79" s="11">
        <v>26</v>
      </c>
      <c r="D79" s="11" t="s">
        <v>120</v>
      </c>
      <c r="E79" s="102">
        <v>127.26</v>
      </c>
      <c r="F79" s="43">
        <v>0</v>
      </c>
      <c r="G79" s="43">
        <v>1000</v>
      </c>
      <c r="H79" s="43"/>
      <c r="I79" s="43"/>
    </row>
    <row r="80" spans="1:9" x14ac:dyDescent="0.25">
      <c r="A80" s="10"/>
      <c r="B80" s="10">
        <v>3221</v>
      </c>
      <c r="C80" s="11">
        <v>31</v>
      </c>
      <c r="D80" s="11" t="s">
        <v>114</v>
      </c>
      <c r="E80" s="102">
        <v>0</v>
      </c>
      <c r="F80" s="43">
        <v>50</v>
      </c>
      <c r="G80" s="43">
        <v>50</v>
      </c>
      <c r="H80" s="43"/>
      <c r="I80" s="43"/>
    </row>
    <row r="81" spans="1:9" x14ac:dyDescent="0.25">
      <c r="A81" s="10"/>
      <c r="B81" s="10">
        <v>3221</v>
      </c>
      <c r="C81" s="11">
        <v>71</v>
      </c>
      <c r="D81" s="11" t="s">
        <v>118</v>
      </c>
      <c r="E81" s="102">
        <v>0</v>
      </c>
      <c r="F81" s="43">
        <v>200</v>
      </c>
      <c r="G81" s="43">
        <v>700</v>
      </c>
      <c r="H81" s="43"/>
      <c r="I81" s="43"/>
    </row>
    <row r="82" spans="1:9" x14ac:dyDescent="0.25">
      <c r="A82" s="10"/>
      <c r="B82" s="10">
        <v>3221</v>
      </c>
      <c r="C82" s="11">
        <v>926</v>
      </c>
      <c r="D82" s="11" t="s">
        <v>207</v>
      </c>
      <c r="E82" s="102">
        <v>0</v>
      </c>
      <c r="F82" s="43">
        <v>1200</v>
      </c>
      <c r="G82" s="43">
        <v>1000</v>
      </c>
      <c r="H82" s="43"/>
      <c r="I82" s="43"/>
    </row>
    <row r="83" spans="1:9" s="78" customFormat="1" x14ac:dyDescent="0.25">
      <c r="A83" s="82"/>
      <c r="B83" s="75">
        <v>3222</v>
      </c>
      <c r="C83" s="76"/>
      <c r="D83" s="76" t="s">
        <v>74</v>
      </c>
      <c r="E83" s="101">
        <f>SUM(E84:E86)</f>
        <v>3255.31</v>
      </c>
      <c r="F83" s="77">
        <f>SUM(F84:F86)</f>
        <v>4000</v>
      </c>
      <c r="G83" s="77">
        <f>SUM(G84:G86)</f>
        <v>4000</v>
      </c>
      <c r="H83" s="77"/>
      <c r="I83" s="77"/>
    </row>
    <row r="84" spans="1:9" s="78" customFormat="1" x14ac:dyDescent="0.25">
      <c r="A84" s="82"/>
      <c r="B84" s="10">
        <v>3222</v>
      </c>
      <c r="C84" s="11">
        <v>11</v>
      </c>
      <c r="D84" s="11" t="s">
        <v>95</v>
      </c>
      <c r="E84" s="102">
        <v>217.8</v>
      </c>
      <c r="F84" s="43">
        <v>80</v>
      </c>
      <c r="G84" s="43">
        <v>0</v>
      </c>
      <c r="H84" s="117"/>
      <c r="I84" s="117"/>
    </row>
    <row r="85" spans="1:9" s="78" customFormat="1" x14ac:dyDescent="0.25">
      <c r="A85" s="82"/>
      <c r="B85" s="10">
        <v>3222</v>
      </c>
      <c r="C85" s="11">
        <v>21</v>
      </c>
      <c r="D85" s="11" t="s">
        <v>98</v>
      </c>
      <c r="E85" s="102">
        <v>284.41000000000003</v>
      </c>
      <c r="F85" s="43">
        <v>400</v>
      </c>
      <c r="G85" s="43">
        <v>500</v>
      </c>
      <c r="H85" s="117"/>
      <c r="I85" s="117"/>
    </row>
    <row r="86" spans="1:9" x14ac:dyDescent="0.25">
      <c r="A86" s="10"/>
      <c r="B86" s="10">
        <v>3222</v>
      </c>
      <c r="C86" s="11">
        <v>26</v>
      </c>
      <c r="D86" s="11" t="s">
        <v>120</v>
      </c>
      <c r="E86" s="102">
        <v>2753.1</v>
      </c>
      <c r="F86" s="43">
        <v>3520</v>
      </c>
      <c r="G86" s="43">
        <v>3500</v>
      </c>
      <c r="H86" s="43"/>
      <c r="I86" s="43"/>
    </row>
    <row r="87" spans="1:9" s="78" customFormat="1" x14ac:dyDescent="0.25">
      <c r="A87" s="82"/>
      <c r="B87" s="75">
        <v>3223</v>
      </c>
      <c r="C87" s="76"/>
      <c r="D87" s="76" t="s">
        <v>75</v>
      </c>
      <c r="E87" s="101">
        <f>SUM(E88)</f>
        <v>23433.47</v>
      </c>
      <c r="F87" s="77">
        <f>SUM(F88)</f>
        <v>18500</v>
      </c>
      <c r="G87" s="77">
        <f>SUM(G88)</f>
        <v>18500</v>
      </c>
      <c r="H87" s="77"/>
      <c r="I87" s="77"/>
    </row>
    <row r="88" spans="1:9" x14ac:dyDescent="0.25">
      <c r="A88" s="10"/>
      <c r="B88" s="10">
        <v>3223</v>
      </c>
      <c r="C88" s="11">
        <v>24</v>
      </c>
      <c r="D88" s="11" t="s">
        <v>107</v>
      </c>
      <c r="E88" s="102">
        <v>23433.47</v>
      </c>
      <c r="F88" s="43">
        <v>18500</v>
      </c>
      <c r="G88" s="43">
        <v>18500</v>
      </c>
      <c r="H88" s="43"/>
      <c r="I88" s="43"/>
    </row>
    <row r="89" spans="1:9" x14ac:dyDescent="0.25">
      <c r="A89" s="10"/>
      <c r="B89" s="75">
        <v>3224</v>
      </c>
      <c r="C89" s="76"/>
      <c r="D89" s="76" t="s">
        <v>171</v>
      </c>
      <c r="E89" s="101">
        <f>SUM(E90)</f>
        <v>1121.04</v>
      </c>
      <c r="F89" s="77">
        <f>SUM(F90)</f>
        <v>1500</v>
      </c>
      <c r="G89" s="77">
        <f>SUM(G90)</f>
        <v>1500</v>
      </c>
      <c r="H89" s="77"/>
      <c r="I89" s="77"/>
    </row>
    <row r="90" spans="1:9" x14ac:dyDescent="0.25">
      <c r="A90" s="10"/>
      <c r="B90" s="10">
        <v>3224</v>
      </c>
      <c r="C90" s="11">
        <v>24</v>
      </c>
      <c r="D90" s="11" t="s">
        <v>107</v>
      </c>
      <c r="E90" s="102">
        <v>1121.04</v>
      </c>
      <c r="F90" s="43">
        <v>1500</v>
      </c>
      <c r="G90" s="43">
        <v>1500</v>
      </c>
      <c r="H90" s="43"/>
      <c r="I90" s="43"/>
    </row>
    <row r="91" spans="1:9" s="87" customFormat="1" x14ac:dyDescent="0.25">
      <c r="A91" s="82"/>
      <c r="B91" s="75">
        <v>3225</v>
      </c>
      <c r="C91" s="76"/>
      <c r="D91" s="76" t="s">
        <v>172</v>
      </c>
      <c r="E91" s="101">
        <f>SUM(E92:E95)</f>
        <v>240.64</v>
      </c>
      <c r="F91" s="77">
        <f>SUM(F92:F95)</f>
        <v>2550</v>
      </c>
      <c r="G91" s="77">
        <f>SUM(G92:G95)</f>
        <v>3100</v>
      </c>
      <c r="H91" s="77"/>
      <c r="I91" s="77"/>
    </row>
    <row r="92" spans="1:9" x14ac:dyDescent="0.25">
      <c r="A92" s="10"/>
      <c r="B92" s="10">
        <v>3225</v>
      </c>
      <c r="C92" s="11">
        <v>21</v>
      </c>
      <c r="D92" s="11" t="s">
        <v>98</v>
      </c>
      <c r="E92" s="102">
        <v>0</v>
      </c>
      <c r="F92" s="43">
        <v>500</v>
      </c>
      <c r="G92" s="43">
        <v>500</v>
      </c>
      <c r="H92" s="43"/>
      <c r="I92" s="43"/>
    </row>
    <row r="93" spans="1:9" x14ac:dyDescent="0.25">
      <c r="A93" s="10"/>
      <c r="B93" s="10">
        <v>3225</v>
      </c>
      <c r="C93" s="11">
        <v>24</v>
      </c>
      <c r="D93" s="11" t="s">
        <v>107</v>
      </c>
      <c r="E93" s="102">
        <v>229.42</v>
      </c>
      <c r="F93" s="43">
        <v>1050</v>
      </c>
      <c r="G93" s="43">
        <v>700</v>
      </c>
      <c r="H93" s="43"/>
      <c r="I93" s="43"/>
    </row>
    <row r="94" spans="1:9" x14ac:dyDescent="0.25">
      <c r="A94" s="10"/>
      <c r="B94" s="10">
        <v>3225</v>
      </c>
      <c r="C94" s="11">
        <v>26</v>
      </c>
      <c r="D94" s="11" t="s">
        <v>120</v>
      </c>
      <c r="E94" s="102">
        <v>11.22</v>
      </c>
      <c r="F94" s="43">
        <v>0</v>
      </c>
      <c r="G94" s="43">
        <v>900</v>
      </c>
      <c r="H94" s="43"/>
      <c r="I94" s="43"/>
    </row>
    <row r="95" spans="1:9" x14ac:dyDescent="0.25">
      <c r="A95" s="10"/>
      <c r="B95" s="10">
        <v>3225</v>
      </c>
      <c r="C95" s="11">
        <v>926</v>
      </c>
      <c r="D95" s="11" t="s">
        <v>207</v>
      </c>
      <c r="E95" s="102">
        <v>0</v>
      </c>
      <c r="F95" s="43">
        <v>1000</v>
      </c>
      <c r="G95" s="43">
        <v>1000</v>
      </c>
      <c r="H95" s="43"/>
      <c r="I95" s="43"/>
    </row>
    <row r="96" spans="1:9" s="78" customFormat="1" x14ac:dyDescent="0.25">
      <c r="A96" s="82"/>
      <c r="B96" s="75">
        <v>3227</v>
      </c>
      <c r="C96" s="76"/>
      <c r="D96" s="76" t="s">
        <v>173</v>
      </c>
      <c r="E96" s="101">
        <f>SUM(E97)</f>
        <v>0</v>
      </c>
      <c r="F96" s="77">
        <f>SUM(F97)</f>
        <v>900</v>
      </c>
      <c r="G96" s="77">
        <f>SUM(G97)</f>
        <v>800</v>
      </c>
      <c r="H96" s="77"/>
      <c r="I96" s="77"/>
    </row>
    <row r="97" spans="1:9" x14ac:dyDescent="0.25">
      <c r="A97" s="10"/>
      <c r="B97" s="10">
        <v>3227</v>
      </c>
      <c r="C97" s="11">
        <v>24</v>
      </c>
      <c r="D97" s="11" t="s">
        <v>107</v>
      </c>
      <c r="E97" s="102">
        <v>0</v>
      </c>
      <c r="F97" s="43">
        <v>900</v>
      </c>
      <c r="G97" s="43">
        <v>800</v>
      </c>
      <c r="H97" s="43"/>
      <c r="I97" s="43"/>
    </row>
    <row r="98" spans="1:9" x14ac:dyDescent="0.25">
      <c r="A98" s="10"/>
      <c r="B98" s="75">
        <v>3231</v>
      </c>
      <c r="C98" s="76"/>
      <c r="D98" s="76" t="s">
        <v>174</v>
      </c>
      <c r="E98" s="101">
        <f>SUM(E99:E103)</f>
        <v>6394.06</v>
      </c>
      <c r="F98" s="77">
        <f>SUM(F99:F103)</f>
        <v>4350</v>
      </c>
      <c r="G98" s="77">
        <f>SUM(G99:G103)</f>
        <v>3450</v>
      </c>
      <c r="H98" s="77"/>
      <c r="I98" s="77"/>
    </row>
    <row r="99" spans="1:9" x14ac:dyDescent="0.25">
      <c r="A99" s="10"/>
      <c r="B99" s="10">
        <v>3231</v>
      </c>
      <c r="C99" s="11">
        <v>21</v>
      </c>
      <c r="D99" s="11" t="s">
        <v>98</v>
      </c>
      <c r="E99" s="102">
        <v>311.89999999999998</v>
      </c>
      <c r="F99" s="43">
        <v>350</v>
      </c>
      <c r="G99" s="43">
        <v>350</v>
      </c>
      <c r="H99" s="43"/>
      <c r="I99" s="43"/>
    </row>
    <row r="100" spans="1:9" x14ac:dyDescent="0.25">
      <c r="A100" s="10"/>
      <c r="B100" s="10">
        <v>3231</v>
      </c>
      <c r="C100" s="11">
        <v>24</v>
      </c>
      <c r="D100" s="11" t="s">
        <v>107</v>
      </c>
      <c r="E100" s="102">
        <v>2358.09</v>
      </c>
      <c r="F100" s="43">
        <v>2000</v>
      </c>
      <c r="G100" s="43">
        <v>2000</v>
      </c>
      <c r="H100" s="43"/>
      <c r="I100" s="43"/>
    </row>
    <row r="101" spans="1:9" x14ac:dyDescent="0.25">
      <c r="A101" s="10"/>
      <c r="B101" s="10">
        <v>3231</v>
      </c>
      <c r="C101" s="11">
        <v>26</v>
      </c>
      <c r="D101" s="11" t="s">
        <v>120</v>
      </c>
      <c r="E101" s="102">
        <v>3475.21</v>
      </c>
      <c r="F101" s="43">
        <v>0</v>
      </c>
      <c r="G101" s="43">
        <v>500</v>
      </c>
      <c r="H101" s="43"/>
      <c r="I101" s="43"/>
    </row>
    <row r="102" spans="1:9" x14ac:dyDescent="0.25">
      <c r="A102" s="10"/>
      <c r="B102" s="10">
        <v>3231</v>
      </c>
      <c r="C102" s="11">
        <v>31</v>
      </c>
      <c r="D102" s="11" t="s">
        <v>114</v>
      </c>
      <c r="E102" s="102">
        <v>248.86</v>
      </c>
      <c r="F102" s="43">
        <v>0</v>
      </c>
      <c r="G102" s="43">
        <v>0</v>
      </c>
      <c r="H102" s="43"/>
      <c r="I102" s="43"/>
    </row>
    <row r="103" spans="1:9" x14ac:dyDescent="0.25">
      <c r="A103" s="10"/>
      <c r="B103" s="10">
        <v>3231</v>
      </c>
      <c r="C103" s="11">
        <v>926</v>
      </c>
      <c r="D103" s="11" t="s">
        <v>207</v>
      </c>
      <c r="E103" s="102">
        <v>0</v>
      </c>
      <c r="F103" s="43">
        <v>2000</v>
      </c>
      <c r="G103" s="43">
        <v>600</v>
      </c>
      <c r="H103" s="43"/>
      <c r="I103" s="43"/>
    </row>
    <row r="104" spans="1:9" s="78" customFormat="1" x14ac:dyDescent="0.25">
      <c r="A104" s="82"/>
      <c r="B104" s="75">
        <v>3232</v>
      </c>
      <c r="C104" s="76"/>
      <c r="D104" s="76" t="s">
        <v>175</v>
      </c>
      <c r="E104" s="101">
        <f>SUM(E105:E108)</f>
        <v>5862.2699999999995</v>
      </c>
      <c r="F104" s="77">
        <f>SUM(F105:F108)</f>
        <v>2900</v>
      </c>
      <c r="G104" s="77">
        <f>SUM(G105:G108)</f>
        <v>2900</v>
      </c>
      <c r="H104" s="77"/>
      <c r="I104" s="77"/>
    </row>
    <row r="105" spans="1:9" x14ac:dyDescent="0.25">
      <c r="A105" s="10"/>
      <c r="B105" s="10">
        <v>3232</v>
      </c>
      <c r="C105" s="11">
        <v>24</v>
      </c>
      <c r="D105" s="11" t="s">
        <v>107</v>
      </c>
      <c r="E105" s="102">
        <v>3860.93</v>
      </c>
      <c r="F105" s="43">
        <v>1500</v>
      </c>
      <c r="G105" s="43">
        <v>2000</v>
      </c>
      <c r="H105" s="43"/>
      <c r="I105" s="43"/>
    </row>
    <row r="106" spans="1:9" x14ac:dyDescent="0.25">
      <c r="A106" s="10"/>
      <c r="B106" s="10">
        <v>3232</v>
      </c>
      <c r="C106" s="11">
        <v>31</v>
      </c>
      <c r="D106" s="11" t="s">
        <v>114</v>
      </c>
      <c r="E106" s="102">
        <v>175.75</v>
      </c>
      <c r="F106" s="43">
        <v>0</v>
      </c>
      <c r="G106" s="43">
        <v>0</v>
      </c>
      <c r="H106" s="43"/>
      <c r="I106" s="43"/>
    </row>
    <row r="107" spans="1:9" x14ac:dyDescent="0.25">
      <c r="A107" s="10"/>
      <c r="B107" s="10">
        <v>3232</v>
      </c>
      <c r="C107" s="11">
        <v>52</v>
      </c>
      <c r="D107" s="11" t="s">
        <v>194</v>
      </c>
      <c r="E107" s="102">
        <v>640.91999999999996</v>
      </c>
      <c r="F107" s="43">
        <v>700</v>
      </c>
      <c r="G107" s="43">
        <v>700</v>
      </c>
      <c r="H107" s="43"/>
      <c r="I107" s="43"/>
    </row>
    <row r="108" spans="1:9" x14ac:dyDescent="0.25">
      <c r="A108" s="10"/>
      <c r="B108" s="10">
        <v>3232</v>
      </c>
      <c r="C108" s="11">
        <v>71</v>
      </c>
      <c r="D108" s="11" t="s">
        <v>118</v>
      </c>
      <c r="E108" s="102">
        <v>1184.67</v>
      </c>
      <c r="F108" s="43">
        <v>700</v>
      </c>
      <c r="G108" s="43">
        <v>200</v>
      </c>
      <c r="H108" s="43"/>
      <c r="I108" s="43"/>
    </row>
    <row r="109" spans="1:9" s="78" customFormat="1" x14ac:dyDescent="0.25">
      <c r="A109" s="82"/>
      <c r="B109" s="75">
        <v>3233</v>
      </c>
      <c r="C109" s="76"/>
      <c r="D109" s="76" t="s">
        <v>176</v>
      </c>
      <c r="E109" s="101">
        <f>SUM(E110)</f>
        <v>254.83</v>
      </c>
      <c r="F109" s="77">
        <f>SUM(F110)</f>
        <v>270</v>
      </c>
      <c r="G109" s="77">
        <f>SUM(G110)</f>
        <v>260</v>
      </c>
      <c r="H109" s="77"/>
      <c r="I109" s="77"/>
    </row>
    <row r="110" spans="1:9" x14ac:dyDescent="0.25">
      <c r="A110" s="10"/>
      <c r="B110" s="10">
        <v>3233</v>
      </c>
      <c r="C110" s="11">
        <v>24</v>
      </c>
      <c r="D110" s="11" t="s">
        <v>107</v>
      </c>
      <c r="E110" s="102">
        <v>254.83</v>
      </c>
      <c r="F110" s="43">
        <v>270</v>
      </c>
      <c r="G110" s="43">
        <v>260</v>
      </c>
      <c r="H110" s="43"/>
      <c r="I110" s="43"/>
    </row>
    <row r="111" spans="1:9" s="78" customFormat="1" x14ac:dyDescent="0.25">
      <c r="A111" s="82"/>
      <c r="B111" s="75">
        <v>3234</v>
      </c>
      <c r="C111" s="76"/>
      <c r="D111" s="76" t="s">
        <v>76</v>
      </c>
      <c r="E111" s="101">
        <f>SUM(E112)</f>
        <v>8522.7199999999993</v>
      </c>
      <c r="F111" s="77">
        <f>SUM(F112)</f>
        <v>8000</v>
      </c>
      <c r="G111" s="77">
        <f>SUM(G112)</f>
        <v>8000</v>
      </c>
      <c r="H111" s="77"/>
      <c r="I111" s="77"/>
    </row>
    <row r="112" spans="1:9" x14ac:dyDescent="0.25">
      <c r="A112" s="10"/>
      <c r="B112" s="10">
        <v>3234</v>
      </c>
      <c r="C112" s="11">
        <v>24</v>
      </c>
      <c r="D112" s="11" t="s">
        <v>107</v>
      </c>
      <c r="E112" s="102">
        <v>8522.7199999999993</v>
      </c>
      <c r="F112" s="43">
        <v>8000</v>
      </c>
      <c r="G112" s="43">
        <v>8000</v>
      </c>
      <c r="H112" s="43"/>
      <c r="I112" s="43"/>
    </row>
    <row r="113" spans="1:9" s="87" customFormat="1" x14ac:dyDescent="0.25">
      <c r="A113" s="82"/>
      <c r="B113" s="75">
        <v>3235</v>
      </c>
      <c r="C113" s="76"/>
      <c r="D113" s="76" t="s">
        <v>77</v>
      </c>
      <c r="E113" s="101">
        <f>SUM(E114)</f>
        <v>2339.9499999999998</v>
      </c>
      <c r="F113" s="77">
        <f>SUM(F114)</f>
        <v>2000</v>
      </c>
      <c r="G113" s="77">
        <f>SUM(G114)</f>
        <v>2000</v>
      </c>
      <c r="H113" s="77"/>
      <c r="I113" s="77"/>
    </row>
    <row r="114" spans="1:9" x14ac:dyDescent="0.25">
      <c r="A114" s="10"/>
      <c r="B114" s="10">
        <v>3235</v>
      </c>
      <c r="C114" s="11">
        <v>24</v>
      </c>
      <c r="D114" s="11" t="s">
        <v>107</v>
      </c>
      <c r="E114" s="102">
        <v>2339.9499999999998</v>
      </c>
      <c r="F114" s="43">
        <v>2000</v>
      </c>
      <c r="G114" s="43">
        <v>2000</v>
      </c>
      <c r="H114" s="43"/>
      <c r="I114" s="43"/>
    </row>
    <row r="115" spans="1:9" s="88" customFormat="1" x14ac:dyDescent="0.25">
      <c r="A115" s="11"/>
      <c r="B115" s="75">
        <v>3236</v>
      </c>
      <c r="C115" s="76"/>
      <c r="D115" s="76" t="s">
        <v>177</v>
      </c>
      <c r="E115" s="101">
        <f>SUM(E116:E119)</f>
        <v>3761.46</v>
      </c>
      <c r="F115" s="77">
        <f>SUM(F116:F119)</f>
        <v>1390</v>
      </c>
      <c r="G115" s="77">
        <f>SUM(G116:G119)</f>
        <v>1100</v>
      </c>
      <c r="H115" s="77"/>
      <c r="I115" s="77"/>
    </row>
    <row r="116" spans="1:9" x14ac:dyDescent="0.25">
      <c r="A116" s="10"/>
      <c r="B116" s="10">
        <v>3236</v>
      </c>
      <c r="C116" s="11">
        <v>21</v>
      </c>
      <c r="D116" s="11" t="s">
        <v>98</v>
      </c>
      <c r="E116" s="102">
        <v>499.04</v>
      </c>
      <c r="F116" s="43">
        <v>250</v>
      </c>
      <c r="G116" s="43">
        <v>0</v>
      </c>
      <c r="H116" s="43"/>
      <c r="I116" s="43"/>
    </row>
    <row r="117" spans="1:9" x14ac:dyDescent="0.25">
      <c r="A117" s="10"/>
      <c r="B117" s="10">
        <v>3236</v>
      </c>
      <c r="C117" s="11">
        <v>24</v>
      </c>
      <c r="D117" s="11" t="s">
        <v>107</v>
      </c>
      <c r="E117" s="102">
        <v>2885.23</v>
      </c>
      <c r="F117" s="43">
        <v>840</v>
      </c>
      <c r="G117" s="43">
        <v>1000</v>
      </c>
      <c r="H117" s="43"/>
      <c r="I117" s="43"/>
    </row>
    <row r="118" spans="1:9" x14ac:dyDescent="0.25">
      <c r="A118" s="10"/>
      <c r="B118" s="10">
        <v>3236</v>
      </c>
      <c r="C118" s="11">
        <v>26</v>
      </c>
      <c r="D118" s="11" t="s">
        <v>120</v>
      </c>
      <c r="E118" s="102">
        <v>377.19</v>
      </c>
      <c r="F118" s="43">
        <v>0</v>
      </c>
      <c r="G118" s="43">
        <v>0</v>
      </c>
      <c r="H118" s="43"/>
      <c r="I118" s="43"/>
    </row>
    <row r="119" spans="1:9" x14ac:dyDescent="0.25">
      <c r="A119" s="10"/>
      <c r="B119" s="10">
        <v>3236</v>
      </c>
      <c r="C119" s="11">
        <v>926</v>
      </c>
      <c r="D119" s="11" t="s">
        <v>207</v>
      </c>
      <c r="E119" s="102">
        <v>0</v>
      </c>
      <c r="F119" s="43">
        <v>300</v>
      </c>
      <c r="G119" s="43">
        <v>100</v>
      </c>
      <c r="H119" s="43"/>
      <c r="I119" s="43"/>
    </row>
    <row r="120" spans="1:9" s="78" customFormat="1" x14ac:dyDescent="0.25">
      <c r="A120" s="82"/>
      <c r="B120" s="75">
        <v>3237</v>
      </c>
      <c r="C120" s="76"/>
      <c r="D120" s="76" t="s">
        <v>78</v>
      </c>
      <c r="E120" s="101">
        <f>SUM(E121:E125)</f>
        <v>1741.25</v>
      </c>
      <c r="F120" s="77">
        <f>SUM(F121:F125)</f>
        <v>2350</v>
      </c>
      <c r="G120" s="77">
        <f>SUM(G121:G125)</f>
        <v>3250</v>
      </c>
      <c r="H120" s="77"/>
      <c r="I120" s="77"/>
    </row>
    <row r="121" spans="1:9" x14ac:dyDescent="0.25">
      <c r="A121" s="10"/>
      <c r="B121" s="10">
        <v>3237</v>
      </c>
      <c r="C121" s="11">
        <v>21</v>
      </c>
      <c r="D121" s="11" t="s">
        <v>98</v>
      </c>
      <c r="E121" s="102">
        <v>0</v>
      </c>
      <c r="F121" s="43">
        <v>150</v>
      </c>
      <c r="G121" s="43">
        <v>150</v>
      </c>
      <c r="H121" s="43"/>
      <c r="I121" s="43"/>
    </row>
    <row r="122" spans="1:9" x14ac:dyDescent="0.25">
      <c r="A122" s="10"/>
      <c r="B122" s="10">
        <v>3237</v>
      </c>
      <c r="C122" s="11">
        <v>24</v>
      </c>
      <c r="D122" s="11" t="s">
        <v>107</v>
      </c>
      <c r="E122" s="102">
        <v>1028.1300000000001</v>
      </c>
      <c r="F122" s="43">
        <v>500</v>
      </c>
      <c r="G122" s="43">
        <v>600</v>
      </c>
      <c r="H122" s="43"/>
      <c r="I122" s="43"/>
    </row>
    <row r="123" spans="1:9" x14ac:dyDescent="0.25">
      <c r="A123" s="10"/>
      <c r="B123" s="10">
        <v>3237</v>
      </c>
      <c r="C123" s="11">
        <v>26</v>
      </c>
      <c r="D123" s="11" t="s">
        <v>120</v>
      </c>
      <c r="E123" s="102">
        <v>185.55</v>
      </c>
      <c r="F123" s="43">
        <v>0</v>
      </c>
      <c r="G123" s="43">
        <v>500</v>
      </c>
      <c r="H123" s="43"/>
      <c r="I123" s="43"/>
    </row>
    <row r="124" spans="1:9" x14ac:dyDescent="0.25">
      <c r="A124" s="10"/>
      <c r="B124" s="10">
        <v>3237</v>
      </c>
      <c r="C124" s="11">
        <v>445</v>
      </c>
      <c r="D124" s="11" t="s">
        <v>116</v>
      </c>
      <c r="E124" s="102">
        <v>527.57000000000005</v>
      </c>
      <c r="F124" s="43">
        <v>700</v>
      </c>
      <c r="G124" s="43">
        <v>1000</v>
      </c>
      <c r="H124" s="43"/>
      <c r="I124" s="43"/>
    </row>
    <row r="125" spans="1:9" x14ac:dyDescent="0.25">
      <c r="A125" s="10"/>
      <c r="B125" s="10">
        <v>3237</v>
      </c>
      <c r="C125" s="11">
        <v>926</v>
      </c>
      <c r="D125" s="11" t="s">
        <v>207</v>
      </c>
      <c r="E125" s="102">
        <v>0</v>
      </c>
      <c r="F125" s="43">
        <v>1000</v>
      </c>
      <c r="G125" s="43">
        <v>1000</v>
      </c>
      <c r="H125" s="43"/>
      <c r="I125" s="43"/>
    </row>
    <row r="126" spans="1:9" s="78" customFormat="1" x14ac:dyDescent="0.25">
      <c r="A126" s="82"/>
      <c r="B126" s="75">
        <v>3238</v>
      </c>
      <c r="C126" s="76"/>
      <c r="D126" s="76" t="s">
        <v>79</v>
      </c>
      <c r="E126" s="101">
        <f>SUM(E127)</f>
        <v>170.3</v>
      </c>
      <c r="F126" s="77">
        <f>SUM(F127)</f>
        <v>300</v>
      </c>
      <c r="G126" s="77">
        <f>SUM(G127)</f>
        <v>600</v>
      </c>
      <c r="H126" s="77"/>
      <c r="I126" s="77"/>
    </row>
    <row r="127" spans="1:9" x14ac:dyDescent="0.25">
      <c r="A127" s="10"/>
      <c r="B127" s="10">
        <v>3238</v>
      </c>
      <c r="C127" s="11">
        <v>24</v>
      </c>
      <c r="D127" s="11" t="s">
        <v>107</v>
      </c>
      <c r="E127" s="102">
        <v>170.3</v>
      </c>
      <c r="F127" s="43">
        <v>300</v>
      </c>
      <c r="G127" s="43">
        <v>600</v>
      </c>
      <c r="H127" s="43"/>
      <c r="I127" s="43"/>
    </row>
    <row r="128" spans="1:9" s="78" customFormat="1" x14ac:dyDescent="0.25">
      <c r="A128" s="82"/>
      <c r="B128" s="75">
        <v>3239</v>
      </c>
      <c r="C128" s="76"/>
      <c r="D128" s="76" t="s">
        <v>80</v>
      </c>
      <c r="E128" s="101">
        <f>SUM(E129:E131)</f>
        <v>1063.8699999999999</v>
      </c>
      <c r="F128" s="77">
        <f>SUM(F129:F131)</f>
        <v>1250</v>
      </c>
      <c r="G128" s="77">
        <f>SUM(G129:G131)</f>
        <v>1350</v>
      </c>
      <c r="H128" s="77"/>
      <c r="I128" s="77"/>
    </row>
    <row r="129" spans="1:9" x14ac:dyDescent="0.25">
      <c r="A129" s="10"/>
      <c r="B129" s="10">
        <v>3239</v>
      </c>
      <c r="C129" s="11">
        <v>21</v>
      </c>
      <c r="D129" s="11" t="s">
        <v>98</v>
      </c>
      <c r="E129" s="102">
        <v>868.51</v>
      </c>
      <c r="F129" s="43">
        <v>600</v>
      </c>
      <c r="G129" s="43">
        <v>600</v>
      </c>
      <c r="H129" s="43"/>
      <c r="I129" s="43"/>
    </row>
    <row r="130" spans="1:9" x14ac:dyDescent="0.25">
      <c r="A130" s="10"/>
      <c r="B130" s="10">
        <v>3239</v>
      </c>
      <c r="C130" s="11">
        <v>24</v>
      </c>
      <c r="D130" s="11" t="s">
        <v>107</v>
      </c>
      <c r="E130" s="102">
        <v>195.36</v>
      </c>
      <c r="F130" s="43">
        <v>200</v>
      </c>
      <c r="G130" s="43">
        <v>300</v>
      </c>
      <c r="H130" s="43"/>
      <c r="I130" s="43"/>
    </row>
    <row r="131" spans="1:9" x14ac:dyDescent="0.25">
      <c r="A131" s="10"/>
      <c r="B131" s="10">
        <v>3239</v>
      </c>
      <c r="C131" s="11">
        <v>31</v>
      </c>
      <c r="D131" s="11" t="s">
        <v>114</v>
      </c>
      <c r="E131" s="102">
        <v>0</v>
      </c>
      <c r="F131" s="43">
        <v>450</v>
      </c>
      <c r="G131" s="43">
        <v>450</v>
      </c>
      <c r="H131" s="43"/>
      <c r="I131" s="43"/>
    </row>
    <row r="132" spans="1:9" s="78" customFormat="1" x14ac:dyDescent="0.25">
      <c r="A132" s="82"/>
      <c r="B132" s="75">
        <v>3241</v>
      </c>
      <c r="C132" s="76"/>
      <c r="D132" s="76" t="s">
        <v>178</v>
      </c>
      <c r="E132" s="101">
        <f>SUM(E133:E134)</f>
        <v>2972.99</v>
      </c>
      <c r="F132" s="77">
        <f>SUM(F133:F134)</f>
        <v>2500</v>
      </c>
      <c r="G132" s="77">
        <f>SUM(G133:G134)</f>
        <v>1000</v>
      </c>
      <c r="H132" s="77"/>
      <c r="I132" s="77"/>
    </row>
    <row r="133" spans="1:9" x14ac:dyDescent="0.25">
      <c r="A133" s="10"/>
      <c r="B133" s="10">
        <v>3241</v>
      </c>
      <c r="C133" s="11">
        <v>26</v>
      </c>
      <c r="D133" s="11" t="s">
        <v>120</v>
      </c>
      <c r="E133" s="102">
        <v>2972.99</v>
      </c>
      <c r="F133" s="43">
        <v>0</v>
      </c>
      <c r="G133" s="43">
        <v>0</v>
      </c>
      <c r="H133" s="43"/>
      <c r="I133" s="43"/>
    </row>
    <row r="134" spans="1:9" x14ac:dyDescent="0.25">
      <c r="A134" s="10"/>
      <c r="B134" s="10">
        <v>3241</v>
      </c>
      <c r="C134" s="11">
        <v>926</v>
      </c>
      <c r="D134" s="11" t="s">
        <v>207</v>
      </c>
      <c r="E134" s="102">
        <v>0</v>
      </c>
      <c r="F134" s="43">
        <v>2500</v>
      </c>
      <c r="G134" s="43">
        <v>1000</v>
      </c>
      <c r="H134" s="43"/>
      <c r="I134" s="43"/>
    </row>
    <row r="135" spans="1:9" s="88" customFormat="1" x14ac:dyDescent="0.25">
      <c r="A135" s="82"/>
      <c r="B135" s="75">
        <v>3292</v>
      </c>
      <c r="C135" s="76"/>
      <c r="D135" s="76" t="s">
        <v>81</v>
      </c>
      <c r="E135" s="101">
        <f>SUM(E136:E138)</f>
        <v>1921.41</v>
      </c>
      <c r="F135" s="77">
        <f>SUM(F136:F138)</f>
        <v>1650</v>
      </c>
      <c r="G135" s="77">
        <f>SUM(G136:G138)</f>
        <v>1350</v>
      </c>
      <c r="H135" s="77"/>
      <c r="I135" s="77"/>
    </row>
    <row r="136" spans="1:9" x14ac:dyDescent="0.25">
      <c r="A136" s="10"/>
      <c r="B136" s="10">
        <v>3292</v>
      </c>
      <c r="C136" s="11">
        <v>24</v>
      </c>
      <c r="D136" s="11" t="s">
        <v>107</v>
      </c>
      <c r="E136" s="102">
        <v>1231.43</v>
      </c>
      <c r="F136" s="43">
        <v>1250</v>
      </c>
      <c r="G136" s="43">
        <v>1250</v>
      </c>
      <c r="H136" s="43"/>
      <c r="I136" s="43"/>
    </row>
    <row r="137" spans="1:9" x14ac:dyDescent="0.25">
      <c r="A137" s="10"/>
      <c r="B137" s="10">
        <v>3292</v>
      </c>
      <c r="C137" s="11">
        <v>26</v>
      </c>
      <c r="D137" s="11" t="s">
        <v>120</v>
      </c>
      <c r="E137" s="102">
        <v>689.98</v>
      </c>
      <c r="F137" s="43">
        <v>0</v>
      </c>
      <c r="G137" s="43">
        <v>0</v>
      </c>
      <c r="H137" s="43"/>
      <c r="I137" s="43"/>
    </row>
    <row r="138" spans="1:9" x14ac:dyDescent="0.25">
      <c r="A138" s="10"/>
      <c r="B138" s="10">
        <v>3292</v>
      </c>
      <c r="C138" s="11">
        <v>926</v>
      </c>
      <c r="D138" s="11" t="s">
        <v>207</v>
      </c>
      <c r="E138" s="102">
        <v>0</v>
      </c>
      <c r="F138" s="43">
        <v>400</v>
      </c>
      <c r="G138" s="43">
        <v>100</v>
      </c>
      <c r="H138" s="43"/>
      <c r="I138" s="43"/>
    </row>
    <row r="139" spans="1:9" s="78" customFormat="1" x14ac:dyDescent="0.25">
      <c r="A139" s="82"/>
      <c r="B139" s="75">
        <v>3293</v>
      </c>
      <c r="C139" s="76"/>
      <c r="D139" s="76" t="s">
        <v>82</v>
      </c>
      <c r="E139" s="101">
        <f>SUM(E140:E143)</f>
        <v>1273.8200000000002</v>
      </c>
      <c r="F139" s="77">
        <f>SUM(F140:F143)</f>
        <v>1250</v>
      </c>
      <c r="G139" s="77">
        <f>SUM(G140:G143)</f>
        <v>850</v>
      </c>
      <c r="H139" s="77"/>
      <c r="I139" s="77"/>
    </row>
    <row r="140" spans="1:9" x14ac:dyDescent="0.25">
      <c r="A140" s="10"/>
      <c r="B140" s="10">
        <v>3293</v>
      </c>
      <c r="C140" s="11">
        <v>21</v>
      </c>
      <c r="D140" s="11" t="s">
        <v>98</v>
      </c>
      <c r="E140" s="102">
        <v>0</v>
      </c>
      <c r="F140" s="43">
        <v>150</v>
      </c>
      <c r="G140" s="43">
        <v>150</v>
      </c>
      <c r="H140" s="43"/>
      <c r="I140" s="43"/>
    </row>
    <row r="141" spans="1:9" x14ac:dyDescent="0.25">
      <c r="A141" s="10"/>
      <c r="B141" s="10">
        <v>3293</v>
      </c>
      <c r="C141" s="11">
        <v>24</v>
      </c>
      <c r="D141" s="11" t="s">
        <v>107</v>
      </c>
      <c r="E141" s="102">
        <v>233.41</v>
      </c>
      <c r="F141" s="43">
        <v>100</v>
      </c>
      <c r="G141" s="43">
        <v>100</v>
      </c>
      <c r="H141" s="43"/>
      <c r="I141" s="43"/>
    </row>
    <row r="142" spans="1:9" x14ac:dyDescent="0.25">
      <c r="A142" s="10"/>
      <c r="B142" s="10">
        <v>3293</v>
      </c>
      <c r="C142" s="11">
        <v>26</v>
      </c>
      <c r="D142" s="11" t="s">
        <v>120</v>
      </c>
      <c r="E142" s="102">
        <v>1040.4100000000001</v>
      </c>
      <c r="F142" s="43">
        <v>0</v>
      </c>
      <c r="G142" s="43">
        <v>100</v>
      </c>
      <c r="H142" s="43"/>
      <c r="I142" s="43"/>
    </row>
    <row r="143" spans="1:9" x14ac:dyDescent="0.25">
      <c r="A143" s="10"/>
      <c r="B143" s="10">
        <v>3293</v>
      </c>
      <c r="C143" s="11">
        <v>926</v>
      </c>
      <c r="D143" s="11" t="s">
        <v>207</v>
      </c>
      <c r="E143" s="102">
        <v>0</v>
      </c>
      <c r="F143" s="43">
        <v>1000</v>
      </c>
      <c r="G143" s="43">
        <v>500</v>
      </c>
      <c r="H143" s="43"/>
      <c r="I143" s="43"/>
    </row>
    <row r="144" spans="1:9" s="78" customFormat="1" x14ac:dyDescent="0.25">
      <c r="A144" s="82"/>
      <c r="B144" s="75">
        <v>3294</v>
      </c>
      <c r="C144" s="76"/>
      <c r="D144" s="76" t="s">
        <v>83</v>
      </c>
      <c r="E144" s="101">
        <f>SUM(E145)</f>
        <v>159.27000000000001</v>
      </c>
      <c r="F144" s="77">
        <f>SUM(F145)</f>
        <v>160</v>
      </c>
      <c r="G144" s="77">
        <f>SUM(G145)</f>
        <v>160</v>
      </c>
      <c r="H144" s="77"/>
      <c r="I144" s="77"/>
    </row>
    <row r="145" spans="1:9" x14ac:dyDescent="0.25">
      <c r="A145" s="10"/>
      <c r="B145" s="10">
        <v>3294</v>
      </c>
      <c r="C145" s="11">
        <v>24</v>
      </c>
      <c r="D145" s="11" t="s">
        <v>107</v>
      </c>
      <c r="E145" s="102">
        <v>159.27000000000001</v>
      </c>
      <c r="F145" s="43">
        <v>160</v>
      </c>
      <c r="G145" s="43">
        <v>160</v>
      </c>
      <c r="H145" s="43"/>
      <c r="I145" s="43"/>
    </row>
    <row r="146" spans="1:9" s="88" customFormat="1" x14ac:dyDescent="0.25">
      <c r="A146" s="11"/>
      <c r="B146" s="75">
        <v>3295</v>
      </c>
      <c r="C146" s="76"/>
      <c r="D146" s="76" t="s">
        <v>84</v>
      </c>
      <c r="E146" s="101">
        <f>SUM(E147:E150)</f>
        <v>4766.08</v>
      </c>
      <c r="F146" s="77">
        <f>SUM(F147:F150)</f>
        <v>4850</v>
      </c>
      <c r="G146" s="77">
        <f>SUM(G147:G150)</f>
        <v>5200</v>
      </c>
      <c r="H146" s="77"/>
      <c r="I146" s="77"/>
    </row>
    <row r="147" spans="1:9" x14ac:dyDescent="0.25">
      <c r="A147" s="10"/>
      <c r="B147" s="10">
        <v>3295</v>
      </c>
      <c r="C147" s="11">
        <v>21</v>
      </c>
      <c r="D147" s="11" t="s">
        <v>98</v>
      </c>
      <c r="E147" s="102">
        <v>4675.16</v>
      </c>
      <c r="F147" s="43">
        <v>4650</v>
      </c>
      <c r="G147" s="43">
        <v>5000</v>
      </c>
      <c r="H147" s="43"/>
      <c r="I147" s="43"/>
    </row>
    <row r="148" spans="1:9" x14ac:dyDescent="0.25">
      <c r="A148" s="10"/>
      <c r="B148" s="10">
        <v>3295</v>
      </c>
      <c r="C148" s="11">
        <v>24</v>
      </c>
      <c r="D148" s="11" t="s">
        <v>107</v>
      </c>
      <c r="E148" s="102">
        <v>53.09</v>
      </c>
      <c r="F148" s="43">
        <v>100</v>
      </c>
      <c r="G148" s="43">
        <v>100</v>
      </c>
      <c r="H148" s="43"/>
      <c r="I148" s="43"/>
    </row>
    <row r="149" spans="1:9" x14ac:dyDescent="0.25">
      <c r="A149" s="10"/>
      <c r="B149" s="10">
        <v>3295</v>
      </c>
      <c r="C149" s="11">
        <v>26</v>
      </c>
      <c r="D149" s="11" t="s">
        <v>120</v>
      </c>
      <c r="E149" s="102">
        <v>37.83</v>
      </c>
      <c r="F149" s="43">
        <v>0</v>
      </c>
      <c r="G149" s="43">
        <v>0</v>
      </c>
      <c r="H149" s="43"/>
      <c r="I149" s="43"/>
    </row>
    <row r="150" spans="1:9" x14ac:dyDescent="0.25">
      <c r="A150" s="10"/>
      <c r="B150" s="10">
        <v>3295</v>
      </c>
      <c r="C150" s="11">
        <v>926</v>
      </c>
      <c r="D150" s="11" t="s">
        <v>207</v>
      </c>
      <c r="E150" s="102">
        <v>0</v>
      </c>
      <c r="F150" s="43">
        <v>100</v>
      </c>
      <c r="G150" s="43">
        <v>100</v>
      </c>
      <c r="H150" s="43"/>
      <c r="I150" s="43"/>
    </row>
    <row r="151" spans="1:9" x14ac:dyDescent="0.25">
      <c r="A151" s="82"/>
      <c r="B151" s="75">
        <v>3296</v>
      </c>
      <c r="C151" s="76"/>
      <c r="D151" s="76" t="s">
        <v>85</v>
      </c>
      <c r="E151" s="101">
        <f>E152</f>
        <v>7148.71</v>
      </c>
      <c r="F151" s="77">
        <f>F152</f>
        <v>3000</v>
      </c>
      <c r="G151" s="77">
        <f>G152</f>
        <v>1000</v>
      </c>
      <c r="H151" s="77"/>
      <c r="I151" s="77"/>
    </row>
    <row r="152" spans="1:9" x14ac:dyDescent="0.25">
      <c r="A152" s="10"/>
      <c r="B152" s="10">
        <v>3296</v>
      </c>
      <c r="C152" s="11">
        <v>21</v>
      </c>
      <c r="D152" s="11" t="s">
        <v>98</v>
      </c>
      <c r="E152" s="102">
        <v>7148.71</v>
      </c>
      <c r="F152" s="43">
        <v>3000</v>
      </c>
      <c r="G152" s="43">
        <v>1000</v>
      </c>
      <c r="H152" s="43"/>
      <c r="I152" s="43"/>
    </row>
    <row r="153" spans="1:9" s="88" customFormat="1" x14ac:dyDescent="0.25">
      <c r="A153" s="11"/>
      <c r="B153" s="75">
        <v>3299</v>
      </c>
      <c r="C153" s="76"/>
      <c r="D153" s="76" t="s">
        <v>179</v>
      </c>
      <c r="E153" s="101">
        <f>SUM(E154:E160)</f>
        <v>44275.92</v>
      </c>
      <c r="F153" s="77">
        <f>SUM(F154:F160)</f>
        <v>96300</v>
      </c>
      <c r="G153" s="77">
        <f>SUM(G154:G160)</f>
        <v>97700</v>
      </c>
      <c r="H153" s="77"/>
      <c r="I153" s="77"/>
    </row>
    <row r="154" spans="1:9" x14ac:dyDescent="0.25">
      <c r="A154" s="10"/>
      <c r="B154" s="10">
        <v>3299</v>
      </c>
      <c r="C154" s="11">
        <v>21</v>
      </c>
      <c r="D154" s="11" t="s">
        <v>98</v>
      </c>
      <c r="E154" s="102">
        <v>84.61</v>
      </c>
      <c r="F154" s="43">
        <v>65150</v>
      </c>
      <c r="G154" s="43">
        <v>65150</v>
      </c>
      <c r="H154" s="43"/>
      <c r="I154" s="43"/>
    </row>
    <row r="155" spans="1:9" x14ac:dyDescent="0.25">
      <c r="A155" s="10"/>
      <c r="B155" s="10">
        <v>3299</v>
      </c>
      <c r="C155" s="13">
        <v>22</v>
      </c>
      <c r="D155" s="13" t="s">
        <v>147</v>
      </c>
      <c r="E155" s="102">
        <v>0</v>
      </c>
      <c r="F155" s="43">
        <v>300</v>
      </c>
      <c r="G155" s="43">
        <v>300</v>
      </c>
      <c r="H155" s="43"/>
      <c r="I155" s="43"/>
    </row>
    <row r="156" spans="1:9" x14ac:dyDescent="0.25">
      <c r="A156" s="10"/>
      <c r="B156" s="10">
        <v>3299</v>
      </c>
      <c r="C156" s="11">
        <v>24</v>
      </c>
      <c r="D156" s="11" t="s">
        <v>107</v>
      </c>
      <c r="E156" s="102">
        <v>0</v>
      </c>
      <c r="F156" s="43">
        <v>50</v>
      </c>
      <c r="G156" s="43">
        <v>50</v>
      </c>
      <c r="H156" s="43"/>
      <c r="I156" s="43"/>
    </row>
    <row r="157" spans="1:9" x14ac:dyDescent="0.25">
      <c r="A157" s="10"/>
      <c r="B157" s="10">
        <v>3299</v>
      </c>
      <c r="C157" s="11">
        <v>26</v>
      </c>
      <c r="D157" s="11" t="s">
        <v>120</v>
      </c>
      <c r="E157" s="102">
        <v>8133.43</v>
      </c>
      <c r="F157" s="43">
        <v>5700</v>
      </c>
      <c r="G157" s="43">
        <v>0</v>
      </c>
      <c r="H157" s="43"/>
      <c r="I157" s="43"/>
    </row>
    <row r="158" spans="1:9" x14ac:dyDescent="0.25">
      <c r="A158" s="10"/>
      <c r="B158" s="10">
        <v>3299</v>
      </c>
      <c r="C158" s="11">
        <v>445</v>
      </c>
      <c r="D158" s="11" t="s">
        <v>116</v>
      </c>
      <c r="E158" s="102">
        <v>36057.879999999997</v>
      </c>
      <c r="F158" s="43">
        <v>25000</v>
      </c>
      <c r="G158" s="43">
        <v>32000</v>
      </c>
      <c r="H158" s="43"/>
      <c r="I158" s="43"/>
    </row>
    <row r="159" spans="1:9" x14ac:dyDescent="0.25">
      <c r="A159" s="10"/>
      <c r="B159" s="10">
        <v>3299</v>
      </c>
      <c r="C159" s="11">
        <v>71</v>
      </c>
      <c r="D159" s="11" t="s">
        <v>118</v>
      </c>
      <c r="E159" s="102">
        <v>0</v>
      </c>
      <c r="F159" s="43">
        <v>100</v>
      </c>
      <c r="G159" s="43">
        <v>100</v>
      </c>
      <c r="H159" s="43"/>
      <c r="I159" s="43"/>
    </row>
    <row r="160" spans="1:9" x14ac:dyDescent="0.25">
      <c r="A160" s="10"/>
      <c r="B160" s="10">
        <v>3299</v>
      </c>
      <c r="C160" s="11">
        <v>926</v>
      </c>
      <c r="D160" s="11" t="s">
        <v>207</v>
      </c>
      <c r="E160" s="102">
        <v>0</v>
      </c>
      <c r="F160" s="43">
        <v>0</v>
      </c>
      <c r="G160" s="43">
        <v>100</v>
      </c>
      <c r="H160" s="43"/>
      <c r="I160" s="43"/>
    </row>
    <row r="161" spans="1:9" x14ac:dyDescent="0.25">
      <c r="A161" s="10"/>
      <c r="B161" s="81">
        <v>34</v>
      </c>
      <c r="C161" s="89"/>
      <c r="D161" s="81" t="s">
        <v>86</v>
      </c>
      <c r="E161" s="103">
        <f>E162</f>
        <v>6264.24</v>
      </c>
      <c r="F161" s="80">
        <f>F162</f>
        <v>3000</v>
      </c>
      <c r="G161" s="80">
        <f>G162</f>
        <v>300</v>
      </c>
      <c r="H161" s="80">
        <f>SUM(H162)</f>
        <v>0</v>
      </c>
      <c r="I161" s="80">
        <f>SUM(I162)</f>
        <v>0</v>
      </c>
    </row>
    <row r="162" spans="1:9" x14ac:dyDescent="0.25">
      <c r="A162" s="90"/>
      <c r="B162" s="75">
        <v>3433</v>
      </c>
      <c r="C162" s="75"/>
      <c r="D162" s="76" t="s">
        <v>87</v>
      </c>
      <c r="E162" s="101">
        <f>E163</f>
        <v>6264.24</v>
      </c>
      <c r="F162" s="77">
        <f>F163</f>
        <v>3000</v>
      </c>
      <c r="G162" s="77">
        <f>SUM(G163)</f>
        <v>300</v>
      </c>
      <c r="H162" s="77">
        <v>0</v>
      </c>
      <c r="I162" s="77">
        <v>0</v>
      </c>
    </row>
    <row r="163" spans="1:9" x14ac:dyDescent="0.25">
      <c r="A163" s="10"/>
      <c r="B163" s="10">
        <v>3433</v>
      </c>
      <c r="C163" s="11">
        <v>21</v>
      </c>
      <c r="D163" s="11" t="s">
        <v>98</v>
      </c>
      <c r="E163" s="102">
        <v>6264.24</v>
      </c>
      <c r="F163" s="43">
        <v>3000</v>
      </c>
      <c r="G163" s="43">
        <v>300</v>
      </c>
      <c r="H163" s="43"/>
      <c r="I163" s="43"/>
    </row>
    <row r="164" spans="1:9" x14ac:dyDescent="0.25">
      <c r="A164" s="10"/>
      <c r="B164" s="81">
        <v>37</v>
      </c>
      <c r="C164" s="89"/>
      <c r="D164" s="81" t="s">
        <v>180</v>
      </c>
      <c r="E164" s="103">
        <f>E165</f>
        <v>12862.97</v>
      </c>
      <c r="F164" s="80">
        <f>F165</f>
        <v>13200</v>
      </c>
      <c r="G164" s="80">
        <f>G165</f>
        <v>13200</v>
      </c>
      <c r="H164" s="80">
        <f>SUM(H165)</f>
        <v>13200</v>
      </c>
      <c r="I164" s="80">
        <f>SUM(I165)</f>
        <v>13200</v>
      </c>
    </row>
    <row r="165" spans="1:9" x14ac:dyDescent="0.25">
      <c r="A165" s="90"/>
      <c r="B165" s="75">
        <v>3722</v>
      </c>
      <c r="C165" s="75"/>
      <c r="D165" s="76" t="s">
        <v>181</v>
      </c>
      <c r="E165" s="101">
        <f>E166</f>
        <v>12862.97</v>
      </c>
      <c r="F165" s="77">
        <f>F166</f>
        <v>13200</v>
      </c>
      <c r="G165" s="77">
        <f>SUM(G166:G166)</f>
        <v>13200</v>
      </c>
      <c r="H165" s="77">
        <v>13200</v>
      </c>
      <c r="I165" s="77">
        <v>13200</v>
      </c>
    </row>
    <row r="166" spans="1:9" x14ac:dyDescent="0.25">
      <c r="A166" s="10"/>
      <c r="B166" s="10">
        <v>3722</v>
      </c>
      <c r="C166" s="11">
        <v>21</v>
      </c>
      <c r="D166" s="11" t="s">
        <v>98</v>
      </c>
      <c r="E166" s="102">
        <v>12862.97</v>
      </c>
      <c r="F166" s="43">
        <v>13200</v>
      </c>
      <c r="G166" s="43">
        <v>13200</v>
      </c>
      <c r="H166" s="43"/>
      <c r="I166" s="43"/>
    </row>
    <row r="167" spans="1:9" x14ac:dyDescent="0.25">
      <c r="A167" s="10"/>
      <c r="B167" s="81">
        <v>38</v>
      </c>
      <c r="C167" s="89"/>
      <c r="D167" s="81" t="s">
        <v>145</v>
      </c>
      <c r="E167" s="103">
        <f>E168</f>
        <v>0</v>
      </c>
      <c r="F167" s="80">
        <f>F168</f>
        <v>0</v>
      </c>
      <c r="G167" s="80">
        <f>G168</f>
        <v>650</v>
      </c>
      <c r="H167" s="80">
        <f>SUM(H168)</f>
        <v>650</v>
      </c>
      <c r="I167" s="80">
        <f>SUM(I168)</f>
        <v>650</v>
      </c>
    </row>
    <row r="168" spans="1:9" x14ac:dyDescent="0.25">
      <c r="A168" s="90"/>
      <c r="B168" s="75">
        <v>3812</v>
      </c>
      <c r="C168" s="75"/>
      <c r="D168" s="76" t="s">
        <v>146</v>
      </c>
      <c r="E168" s="101">
        <f>E169</f>
        <v>0</v>
      </c>
      <c r="F168" s="77">
        <f>F169</f>
        <v>0</v>
      </c>
      <c r="G168" s="77">
        <f>SUM(G169:G169)</f>
        <v>650</v>
      </c>
      <c r="H168" s="77">
        <v>650</v>
      </c>
      <c r="I168" s="77">
        <v>650</v>
      </c>
    </row>
    <row r="169" spans="1:9" x14ac:dyDescent="0.25">
      <c r="A169" s="10"/>
      <c r="B169" s="10">
        <v>3812</v>
      </c>
      <c r="C169" s="11">
        <v>21</v>
      </c>
      <c r="D169" s="11" t="s">
        <v>98</v>
      </c>
      <c r="E169" s="102">
        <v>0</v>
      </c>
      <c r="F169" s="43">
        <v>0</v>
      </c>
      <c r="G169" s="43">
        <v>650</v>
      </c>
      <c r="H169" s="43"/>
      <c r="I169" s="43"/>
    </row>
    <row r="170" spans="1:9" x14ac:dyDescent="0.25">
      <c r="A170" s="10"/>
      <c r="B170" s="10"/>
      <c r="C170" s="11"/>
      <c r="D170" s="11"/>
      <c r="E170" s="102"/>
      <c r="F170" s="43"/>
      <c r="G170" s="43"/>
      <c r="H170" s="43"/>
      <c r="I170" s="43"/>
    </row>
    <row r="171" spans="1:9" s="42" customFormat="1" ht="25.5" x14ac:dyDescent="0.25">
      <c r="A171" s="12">
        <v>4</v>
      </c>
      <c r="B171" s="91">
        <v>4</v>
      </c>
      <c r="C171" s="91"/>
      <c r="D171" s="92" t="s">
        <v>11</v>
      </c>
      <c r="E171" s="105">
        <f>SUM(E172)</f>
        <v>7728.2000000000007</v>
      </c>
      <c r="F171" s="73">
        <f>F172</f>
        <v>11460</v>
      </c>
      <c r="G171" s="73">
        <f>G172</f>
        <v>10966</v>
      </c>
      <c r="H171" s="73">
        <f>H172</f>
        <v>8966</v>
      </c>
      <c r="I171" s="73">
        <f>I172</f>
        <v>8966</v>
      </c>
    </row>
    <row r="172" spans="1:9" s="95" customFormat="1" ht="25.5" x14ac:dyDescent="0.25">
      <c r="A172" s="9"/>
      <c r="B172" s="79">
        <v>42</v>
      </c>
      <c r="C172" s="79"/>
      <c r="D172" s="93" t="s">
        <v>182</v>
      </c>
      <c r="E172" s="103">
        <f>E173+E178+E180+E182</f>
        <v>7728.2000000000007</v>
      </c>
      <c r="F172" s="80">
        <f>F173+F178+F180+F182</f>
        <v>11460</v>
      </c>
      <c r="G172" s="80">
        <f>G173+G178+G180+G182</f>
        <v>10966</v>
      </c>
      <c r="H172" s="80">
        <v>8966</v>
      </c>
      <c r="I172" s="94">
        <v>8966</v>
      </c>
    </row>
    <row r="173" spans="1:9" s="97" customFormat="1" x14ac:dyDescent="0.25">
      <c r="A173" s="74"/>
      <c r="B173" s="75">
        <v>4221</v>
      </c>
      <c r="C173" s="75"/>
      <c r="D173" s="76" t="s">
        <v>88</v>
      </c>
      <c r="E173" s="101">
        <f>SUM(E174:E177)</f>
        <v>968.05</v>
      </c>
      <c r="F173" s="77">
        <f>SUM(F174:F177)</f>
        <v>5150</v>
      </c>
      <c r="G173" s="77">
        <f>SUM(G174:G177)</f>
        <v>4650</v>
      </c>
      <c r="H173" s="77"/>
      <c r="I173" s="96"/>
    </row>
    <row r="174" spans="1:9" s="98" customFormat="1" x14ac:dyDescent="0.25">
      <c r="A174" s="13"/>
      <c r="B174" s="13">
        <v>4221</v>
      </c>
      <c r="C174" s="11">
        <v>26</v>
      </c>
      <c r="D174" s="11" t="s">
        <v>120</v>
      </c>
      <c r="E174" s="102">
        <v>0</v>
      </c>
      <c r="F174" s="43">
        <v>0</v>
      </c>
      <c r="G174" s="43">
        <v>1000</v>
      </c>
      <c r="H174" s="43"/>
      <c r="I174" s="45"/>
    </row>
    <row r="175" spans="1:9" s="98" customFormat="1" x14ac:dyDescent="0.25">
      <c r="A175" s="13"/>
      <c r="B175" s="13">
        <v>4221</v>
      </c>
      <c r="C175" s="11">
        <v>31</v>
      </c>
      <c r="D175" s="11" t="s">
        <v>114</v>
      </c>
      <c r="E175" s="102">
        <v>0</v>
      </c>
      <c r="F175" s="43">
        <v>650</v>
      </c>
      <c r="G175" s="43">
        <v>650</v>
      </c>
      <c r="H175" s="43"/>
      <c r="I175" s="45"/>
    </row>
    <row r="176" spans="1:9" s="98" customFormat="1" x14ac:dyDescent="0.25">
      <c r="A176" s="13"/>
      <c r="B176" s="13">
        <v>4221</v>
      </c>
      <c r="C176" s="11">
        <v>71</v>
      </c>
      <c r="D176" s="11" t="s">
        <v>118</v>
      </c>
      <c r="E176" s="102">
        <v>968.05</v>
      </c>
      <c r="F176" s="43">
        <v>2000</v>
      </c>
      <c r="G176" s="43">
        <v>2000</v>
      </c>
      <c r="H176" s="43"/>
      <c r="I176" s="45"/>
    </row>
    <row r="177" spans="1:9" x14ac:dyDescent="0.25">
      <c r="A177" s="13"/>
      <c r="B177" s="13">
        <v>4221</v>
      </c>
      <c r="C177" s="11">
        <v>926</v>
      </c>
      <c r="D177" s="11" t="s">
        <v>207</v>
      </c>
      <c r="E177" s="102">
        <v>0</v>
      </c>
      <c r="F177" s="43">
        <v>2500</v>
      </c>
      <c r="G177" s="43">
        <v>1000</v>
      </c>
      <c r="H177" s="43"/>
      <c r="I177" s="45"/>
    </row>
    <row r="178" spans="1:9" s="78" customFormat="1" x14ac:dyDescent="0.25">
      <c r="A178" s="74"/>
      <c r="B178" s="75">
        <v>4223</v>
      </c>
      <c r="C178" s="75"/>
      <c r="D178" s="76" t="s">
        <v>89</v>
      </c>
      <c r="E178" s="101">
        <f>SUM(E179)</f>
        <v>1313.96</v>
      </c>
      <c r="F178" s="77">
        <f>SUM(F179)</f>
        <v>650</v>
      </c>
      <c r="G178" s="77">
        <f>SUM(G179)</f>
        <v>650</v>
      </c>
      <c r="H178" s="77"/>
      <c r="I178" s="96"/>
    </row>
    <row r="179" spans="1:9" x14ac:dyDescent="0.25">
      <c r="A179" s="13"/>
      <c r="B179" s="13">
        <v>4223</v>
      </c>
      <c r="C179" s="11">
        <v>31</v>
      </c>
      <c r="D179" s="11" t="s">
        <v>114</v>
      </c>
      <c r="E179" s="102">
        <v>1313.96</v>
      </c>
      <c r="F179" s="43">
        <v>650</v>
      </c>
      <c r="G179" s="43">
        <v>650</v>
      </c>
      <c r="H179" s="43"/>
      <c r="I179" s="45"/>
    </row>
    <row r="180" spans="1:9" x14ac:dyDescent="0.25">
      <c r="A180" s="13"/>
      <c r="B180" s="75">
        <v>4225</v>
      </c>
      <c r="C180" s="75"/>
      <c r="D180" s="76" t="s">
        <v>90</v>
      </c>
      <c r="E180" s="101">
        <f>SUM(E181)</f>
        <v>318.39999999999998</v>
      </c>
      <c r="F180" s="77">
        <f>SUM(F181)</f>
        <v>500</v>
      </c>
      <c r="G180" s="77">
        <f>SUM(G181)</f>
        <v>500</v>
      </c>
      <c r="H180" s="77"/>
      <c r="I180" s="96"/>
    </row>
    <row r="181" spans="1:9" x14ac:dyDescent="0.25">
      <c r="A181" s="13"/>
      <c r="B181" s="13">
        <v>4223</v>
      </c>
      <c r="C181" s="11">
        <v>21</v>
      </c>
      <c r="D181" s="11" t="s">
        <v>98</v>
      </c>
      <c r="E181" s="102">
        <v>318.39999999999998</v>
      </c>
      <c r="F181" s="43">
        <v>500</v>
      </c>
      <c r="G181" s="43">
        <v>500</v>
      </c>
      <c r="H181" s="43"/>
      <c r="I181" s="45"/>
    </row>
    <row r="182" spans="1:9" s="78" customFormat="1" x14ac:dyDescent="0.25">
      <c r="A182" s="74"/>
      <c r="B182" s="75">
        <v>4241</v>
      </c>
      <c r="C182" s="75"/>
      <c r="D182" s="76" t="s">
        <v>183</v>
      </c>
      <c r="E182" s="101">
        <f>SUM(E183:E184)</f>
        <v>5127.7900000000009</v>
      </c>
      <c r="F182" s="77">
        <f>SUM(F183:F184)</f>
        <v>5160</v>
      </c>
      <c r="G182" s="77">
        <f>SUM(G183:G184)</f>
        <v>5166</v>
      </c>
      <c r="H182" s="77"/>
      <c r="I182" s="96"/>
    </row>
    <row r="183" spans="1:9" x14ac:dyDescent="0.25">
      <c r="A183" s="13"/>
      <c r="B183" s="13">
        <v>4241</v>
      </c>
      <c r="C183" s="11">
        <v>21</v>
      </c>
      <c r="D183" s="11" t="s">
        <v>98</v>
      </c>
      <c r="E183" s="102">
        <v>4468.8100000000004</v>
      </c>
      <c r="F183" s="43">
        <v>4500</v>
      </c>
      <c r="G183" s="43">
        <v>4500</v>
      </c>
      <c r="H183" s="43"/>
      <c r="I183" s="45"/>
    </row>
    <row r="184" spans="1:9" x14ac:dyDescent="0.25">
      <c r="A184" s="13"/>
      <c r="B184" s="13">
        <v>4241</v>
      </c>
      <c r="C184" s="11">
        <v>24</v>
      </c>
      <c r="D184" s="11" t="s">
        <v>107</v>
      </c>
      <c r="E184" s="102">
        <v>658.98</v>
      </c>
      <c r="F184" s="43">
        <v>660</v>
      </c>
      <c r="G184" s="43">
        <v>666</v>
      </c>
      <c r="H184" s="43"/>
      <c r="I184" s="45"/>
    </row>
    <row r="185" spans="1:9" ht="15.75" thickBot="1" x14ac:dyDescent="0.3"/>
    <row r="186" spans="1:9" ht="15.75" thickBot="1" x14ac:dyDescent="0.3">
      <c r="B186" s="194" t="s">
        <v>184</v>
      </c>
      <c r="C186" s="202"/>
      <c r="D186" s="99" t="s">
        <v>91</v>
      </c>
      <c r="E186" s="195">
        <f>E45+E171</f>
        <v>1034637.84</v>
      </c>
      <c r="F186" s="196">
        <f>F45+F171</f>
        <v>1123710</v>
      </c>
      <c r="G186" s="196">
        <f>G171+G45</f>
        <v>1280156</v>
      </c>
      <c r="H186" s="196">
        <f>H45+H171</f>
        <v>1262756</v>
      </c>
      <c r="I186" s="197">
        <f>I45+I171</f>
        <v>1251916</v>
      </c>
    </row>
  </sheetData>
  <mergeCells count="5">
    <mergeCell ref="A1:I1"/>
    <mergeCell ref="A3:I3"/>
    <mergeCell ref="A5:I5"/>
    <mergeCell ref="A7:I7"/>
    <mergeCell ref="A42:I4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2023-12-21T11:48:50Z</cp:lastPrinted>
  <dcterms:created xsi:type="dcterms:W3CDTF">2022-08-12T12:51:27Z</dcterms:created>
  <dcterms:modified xsi:type="dcterms:W3CDTF">2023-12-21T11:49:42Z</dcterms:modified>
</cp:coreProperties>
</file>