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 poziv za ŠO\"/>
    </mc:Choice>
  </mc:AlternateContent>
  <bookViews>
    <workbookView xWindow="240" yWindow="30" windowWidth="20115" windowHeight="7485" tabRatio="880"/>
  </bookViews>
  <sheets>
    <sheet name="SAŽETAK" sheetId="6" r:id="rId1"/>
    <sheet name="Račun prihoda i rashoda" sheetId="1" r:id="rId2"/>
    <sheet name="Prihodi i rashodi po izv.fin." sheetId="4" r:id="rId3"/>
    <sheet name="Rashodi prema funkc.klasifik." sheetId="5" r:id="rId4"/>
    <sheet name="Posebni dio" sheetId="7" r:id="rId5"/>
  </sheets>
  <calcPr calcId="162913"/>
</workbook>
</file>

<file path=xl/calcChain.xml><?xml version="1.0" encoding="utf-8"?>
<calcChain xmlns="http://schemas.openxmlformats.org/spreadsheetml/2006/main">
  <c r="F49" i="7" l="1"/>
  <c r="E49" i="7"/>
  <c r="C49" i="7"/>
  <c r="D49" i="7"/>
  <c r="E50" i="7"/>
  <c r="G50" i="7" s="1"/>
  <c r="C50" i="7"/>
  <c r="F181" i="7"/>
  <c r="E180" i="7"/>
  <c r="G180" i="7" s="1"/>
  <c r="D179" i="7"/>
  <c r="C180" i="7"/>
  <c r="C179" i="7" s="1"/>
  <c r="D176" i="7"/>
  <c r="F178" i="7"/>
  <c r="E177" i="7"/>
  <c r="E176" i="7" s="1"/>
  <c r="C177" i="7"/>
  <c r="F175" i="7"/>
  <c r="E174" i="7"/>
  <c r="G174" i="7" s="1"/>
  <c r="C174" i="7"/>
  <c r="C173" i="7" s="1"/>
  <c r="D173" i="7"/>
  <c r="D169" i="7"/>
  <c r="F172" i="7"/>
  <c r="F171" i="7"/>
  <c r="E170" i="7"/>
  <c r="G170" i="7" s="1"/>
  <c r="C170" i="7"/>
  <c r="F164" i="7"/>
  <c r="E165" i="7"/>
  <c r="G165" i="7" s="1"/>
  <c r="D164" i="7"/>
  <c r="C165" i="7"/>
  <c r="C164" i="7" s="1"/>
  <c r="E161" i="7"/>
  <c r="G161" i="7" s="1"/>
  <c r="E157" i="7"/>
  <c r="G157" i="7" s="1"/>
  <c r="D156" i="7"/>
  <c r="C157" i="7"/>
  <c r="C161" i="7"/>
  <c r="F154" i="7"/>
  <c r="D152" i="7"/>
  <c r="E153" i="7"/>
  <c r="G153" i="7" s="1"/>
  <c r="C153" i="7"/>
  <c r="F150" i="7"/>
  <c r="F147" i="7"/>
  <c r="F146" i="7"/>
  <c r="F145" i="7"/>
  <c r="D143" i="7"/>
  <c r="E148" i="7"/>
  <c r="G148" i="7" s="1"/>
  <c r="C144" i="7"/>
  <c r="C148" i="7"/>
  <c r="E144" i="7"/>
  <c r="E140" i="7"/>
  <c r="C140" i="7"/>
  <c r="F140" i="7" s="1"/>
  <c r="E131" i="7"/>
  <c r="E135" i="7"/>
  <c r="C135" i="7"/>
  <c r="C131" i="7"/>
  <c r="F128" i="7"/>
  <c r="D126" i="7"/>
  <c r="E127" i="7"/>
  <c r="G127" i="7" s="1"/>
  <c r="C127" i="7"/>
  <c r="F127" i="7" s="1"/>
  <c r="F125" i="7"/>
  <c r="D123" i="7"/>
  <c r="E124" i="7"/>
  <c r="G124" i="7" s="1"/>
  <c r="C124" i="7"/>
  <c r="D120" i="7"/>
  <c r="F122" i="7"/>
  <c r="E121" i="7"/>
  <c r="G121" i="7" s="1"/>
  <c r="C121" i="7"/>
  <c r="D97" i="7"/>
  <c r="F97" i="7"/>
  <c r="G97" i="7"/>
  <c r="F111" i="7"/>
  <c r="E112" i="7"/>
  <c r="G112" i="7" s="1"/>
  <c r="C112" i="7"/>
  <c r="C111" i="7" s="1"/>
  <c r="F110" i="7"/>
  <c r="E98" i="7"/>
  <c r="E97" i="7" s="1"/>
  <c r="C98" i="7"/>
  <c r="F94" i="7"/>
  <c r="D92" i="7"/>
  <c r="E93" i="7"/>
  <c r="E92" i="7" s="1"/>
  <c r="F92" i="7" s="1"/>
  <c r="C93" i="7"/>
  <c r="C92" i="7" s="1"/>
  <c r="F90" i="7"/>
  <c r="D88" i="7"/>
  <c r="E89" i="7"/>
  <c r="E88" i="7" s="1"/>
  <c r="C89" i="7"/>
  <c r="C88" i="7" s="1"/>
  <c r="F86" i="7"/>
  <c r="F85" i="7"/>
  <c r="D83" i="7"/>
  <c r="E84" i="7"/>
  <c r="E83" i="7" s="1"/>
  <c r="G83" i="7" s="1"/>
  <c r="C84" i="7"/>
  <c r="C83" i="7" s="1"/>
  <c r="D76" i="7"/>
  <c r="E77" i="7"/>
  <c r="E76" i="7" s="1"/>
  <c r="C77" i="7"/>
  <c r="C76" i="7" s="1"/>
  <c r="D52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9" i="7"/>
  <c r="F58" i="7"/>
  <c r="F57" i="7"/>
  <c r="F56" i="7"/>
  <c r="F55" i="7"/>
  <c r="F54" i="7"/>
  <c r="E53" i="7"/>
  <c r="E52" i="7" s="1"/>
  <c r="C53" i="7"/>
  <c r="C52" i="7" s="1"/>
  <c r="D24" i="7"/>
  <c r="E47" i="7"/>
  <c r="G47" i="7" s="1"/>
  <c r="C47" i="7"/>
  <c r="E45" i="7"/>
  <c r="G45" i="7" s="1"/>
  <c r="C45" i="7"/>
  <c r="E43" i="7"/>
  <c r="G43" i="7" s="1"/>
  <c r="C43" i="7"/>
  <c r="F46" i="7"/>
  <c r="F44" i="7"/>
  <c r="F42" i="7"/>
  <c r="F41" i="7"/>
  <c r="F40" i="7"/>
  <c r="F38" i="7"/>
  <c r="F36" i="7"/>
  <c r="F35" i="7"/>
  <c r="F32" i="7"/>
  <c r="F31" i="7"/>
  <c r="C30" i="7"/>
  <c r="C143" i="7" l="1"/>
  <c r="F177" i="7"/>
  <c r="F176" i="7" s="1"/>
  <c r="G177" i="7"/>
  <c r="G176" i="7" s="1"/>
  <c r="E179" i="7"/>
  <c r="F179" i="7" s="1"/>
  <c r="C156" i="7"/>
  <c r="F180" i="7"/>
  <c r="F144" i="7"/>
  <c r="F124" i="7"/>
  <c r="F135" i="7"/>
  <c r="F148" i="7"/>
  <c r="C130" i="7"/>
  <c r="F121" i="7"/>
  <c r="E173" i="7"/>
  <c r="F173" i="7" s="1"/>
  <c r="F153" i="7"/>
  <c r="F170" i="7"/>
  <c r="C97" i="7"/>
  <c r="C96" i="7" s="1"/>
  <c r="E143" i="7"/>
  <c r="G144" i="7"/>
  <c r="F174" i="7"/>
  <c r="E156" i="7"/>
  <c r="G156" i="7" s="1"/>
  <c r="F131" i="7"/>
  <c r="G84" i="7"/>
  <c r="F76" i="7"/>
  <c r="F89" i="7"/>
  <c r="F83" i="7"/>
  <c r="F53" i="7"/>
  <c r="G77" i="7"/>
  <c r="G53" i="7"/>
  <c r="F93" i="7"/>
  <c r="G88" i="7"/>
  <c r="F88" i="7"/>
  <c r="G52" i="7"/>
  <c r="G89" i="7"/>
  <c r="F45" i="7"/>
  <c r="F77" i="7"/>
  <c r="F84" i="7"/>
  <c r="F43" i="7"/>
  <c r="E30" i="7"/>
  <c r="F29" i="7"/>
  <c r="F28" i="7"/>
  <c r="F27" i="7"/>
  <c r="F26" i="7"/>
  <c r="E25" i="7"/>
  <c r="C25" i="7"/>
  <c r="C24" i="7" s="1"/>
  <c r="F22" i="7"/>
  <c r="F21" i="7"/>
  <c r="F19" i="7"/>
  <c r="F18" i="7"/>
  <c r="F17" i="7"/>
  <c r="E16" i="7"/>
  <c r="E20" i="7"/>
  <c r="G20" i="7" s="1"/>
  <c r="D15" i="7"/>
  <c r="C20" i="7"/>
  <c r="C16" i="7"/>
  <c r="F155" i="7"/>
  <c r="F138" i="7"/>
  <c r="F129" i="7"/>
  <c r="F109" i="7"/>
  <c r="F108" i="7"/>
  <c r="F107" i="7"/>
  <c r="F106" i="7"/>
  <c r="F105" i="7"/>
  <c r="F104" i="7"/>
  <c r="F103" i="7"/>
  <c r="F102" i="7"/>
  <c r="F101" i="7"/>
  <c r="F100" i="7"/>
  <c r="F99" i="7"/>
  <c r="F143" i="7" l="1"/>
  <c r="G143" i="7"/>
  <c r="F16" i="7"/>
  <c r="F20" i="7"/>
  <c r="C15" i="7"/>
  <c r="F25" i="7"/>
  <c r="E24" i="7"/>
  <c r="E15" i="7"/>
  <c r="G16" i="7"/>
  <c r="G25" i="7"/>
  <c r="F30" i="7"/>
  <c r="G30" i="7"/>
  <c r="C176" i="7"/>
  <c r="E169" i="7"/>
  <c r="G169" i="7" s="1"/>
  <c r="C169" i="7"/>
  <c r="E164" i="7"/>
  <c r="C163" i="7"/>
  <c r="E155" i="7"/>
  <c r="D155" i="7"/>
  <c r="C155" i="7"/>
  <c r="G155" i="7"/>
  <c r="E152" i="7"/>
  <c r="C152" i="7"/>
  <c r="C151" i="7" s="1"/>
  <c r="E142" i="7"/>
  <c r="C142" i="7"/>
  <c r="E139" i="7"/>
  <c r="E138" i="7" s="1"/>
  <c r="E111" i="7" s="1"/>
  <c r="D139" i="7"/>
  <c r="D138" i="7" s="1"/>
  <c r="D111" i="7" s="1"/>
  <c r="D96" i="7" s="1"/>
  <c r="C139" i="7"/>
  <c r="G138" i="7"/>
  <c r="C138" i="7"/>
  <c r="E130" i="7"/>
  <c r="E129" i="7" s="1"/>
  <c r="D130" i="7"/>
  <c r="D129" i="7" s="1"/>
  <c r="C129" i="7"/>
  <c r="G129" i="7"/>
  <c r="E126" i="7"/>
  <c r="C126" i="7"/>
  <c r="E123" i="7"/>
  <c r="C123" i="7"/>
  <c r="E120" i="7"/>
  <c r="C120" i="7"/>
  <c r="E91" i="7"/>
  <c r="C91" i="7"/>
  <c r="C87" i="7"/>
  <c r="C82" i="7"/>
  <c r="E82" i="7"/>
  <c r="G81" i="7"/>
  <c r="E75" i="7"/>
  <c r="F75" i="7"/>
  <c r="C75" i="7"/>
  <c r="G49" i="7"/>
  <c r="D14" i="7"/>
  <c r="E151" i="7" l="1"/>
  <c r="F152" i="7"/>
  <c r="F120" i="7"/>
  <c r="G120" i="7"/>
  <c r="F123" i="7"/>
  <c r="G123" i="7"/>
  <c r="E163" i="7"/>
  <c r="G164" i="7"/>
  <c r="G163" i="7" s="1"/>
  <c r="F126" i="7"/>
  <c r="E23" i="7"/>
  <c r="G111" i="7"/>
  <c r="E96" i="7"/>
  <c r="F169" i="7"/>
  <c r="E119" i="7"/>
  <c r="G126" i="7"/>
  <c r="G87" i="7"/>
  <c r="D119" i="7"/>
  <c r="D151" i="7"/>
  <c r="F151" i="7"/>
  <c r="D82" i="7"/>
  <c r="F82" i="7"/>
  <c r="G142" i="7"/>
  <c r="D87" i="7"/>
  <c r="F87" i="7"/>
  <c r="D163" i="7"/>
  <c r="F163" i="7"/>
  <c r="F52" i="7"/>
  <c r="D75" i="7"/>
  <c r="G15" i="7"/>
  <c r="F15" i="7"/>
  <c r="F142" i="7"/>
  <c r="D142" i="7"/>
  <c r="G91" i="7"/>
  <c r="F91" i="7"/>
  <c r="D23" i="7"/>
  <c r="G23" i="7" s="1"/>
  <c r="E87" i="7"/>
  <c r="F24" i="7"/>
  <c r="C23" i="7"/>
  <c r="F23" i="7" s="1"/>
  <c r="E14" i="7"/>
  <c r="C14" i="7"/>
  <c r="G82" i="7"/>
  <c r="E168" i="7"/>
  <c r="C168" i="7"/>
  <c r="C167" i="7" s="1"/>
  <c r="G179" i="7"/>
  <c r="C119" i="7"/>
  <c r="D168" i="7"/>
  <c r="G173" i="7"/>
  <c r="D91" i="7"/>
  <c r="G24" i="7"/>
  <c r="G76" i="7"/>
  <c r="G75" i="7" s="1"/>
  <c r="G152" i="7"/>
  <c r="G151" i="7" s="1"/>
  <c r="G14" i="7" l="1"/>
  <c r="F14" i="7"/>
  <c r="F168" i="7"/>
  <c r="F119" i="7"/>
  <c r="G119" i="7"/>
  <c r="G96" i="7"/>
  <c r="F96" i="7"/>
  <c r="G168" i="7"/>
  <c r="G167" i="7" s="1"/>
  <c r="E13" i="7"/>
  <c r="D13" i="7"/>
  <c r="D12" i="7" s="1"/>
  <c r="D167" i="7"/>
  <c r="F167" i="7"/>
  <c r="C13" i="7"/>
  <c r="C12" i="7" s="1"/>
  <c r="E167" i="7"/>
  <c r="F13" i="7" l="1"/>
  <c r="G13" i="7"/>
  <c r="E12" i="7"/>
  <c r="F12" i="7" s="1"/>
  <c r="D11" i="7"/>
  <c r="D10" i="7" s="1"/>
  <c r="D9" i="7" s="1"/>
  <c r="D8" i="7" s="1"/>
  <c r="C11" i="7"/>
  <c r="G12" i="7" l="1"/>
  <c r="E11" i="7"/>
  <c r="F11" i="7" s="1"/>
  <c r="F10" i="7" s="1"/>
  <c r="F9" i="7" s="1"/>
  <c r="F8" i="7" s="1"/>
  <c r="C10" i="7"/>
  <c r="C9" i="7" s="1"/>
  <c r="C8" i="7" s="1"/>
  <c r="G11" i="7" l="1"/>
  <c r="G10" i="7" s="1"/>
  <c r="G9" i="7" s="1"/>
  <c r="G8" i="7" s="1"/>
  <c r="E10" i="7"/>
  <c r="E9" i="7" s="1"/>
  <c r="E8" i="7" s="1"/>
  <c r="G10" i="4"/>
  <c r="F10" i="4"/>
  <c r="G36" i="1" l="1"/>
  <c r="D36" i="1"/>
  <c r="F36" i="1"/>
  <c r="E36" i="1"/>
  <c r="C36" i="1"/>
  <c r="D9" i="1"/>
  <c r="E32" i="1"/>
  <c r="D32" i="1"/>
  <c r="C32" i="1"/>
  <c r="E33" i="1"/>
  <c r="D33" i="1"/>
  <c r="C33" i="1"/>
  <c r="E34" i="1"/>
  <c r="D34" i="1"/>
  <c r="C34" i="1"/>
  <c r="D10" i="4"/>
  <c r="C12" i="6"/>
  <c r="E15" i="6"/>
  <c r="G15" i="6" s="1"/>
  <c r="D15" i="6"/>
  <c r="C15" i="6"/>
  <c r="E12" i="6"/>
  <c r="F12" i="6" s="1"/>
  <c r="D12" i="6"/>
  <c r="G14" i="6"/>
  <c r="G13" i="6"/>
  <c r="F13" i="6"/>
  <c r="G10" i="6"/>
  <c r="F10" i="6"/>
  <c r="E10" i="5"/>
  <c r="E8" i="5" s="1"/>
  <c r="D10" i="5"/>
  <c r="D8" i="5" s="1"/>
  <c r="C10" i="5"/>
  <c r="C8" i="5" s="1"/>
  <c r="G12" i="5"/>
  <c r="G11" i="5"/>
  <c r="F11" i="5"/>
  <c r="F15" i="6" l="1"/>
  <c r="G12" i="6"/>
  <c r="E16" i="6"/>
  <c r="D16" i="6"/>
  <c r="C16" i="6"/>
  <c r="G10" i="5"/>
  <c r="F10" i="5"/>
  <c r="E51" i="4"/>
  <c r="D51" i="4"/>
  <c r="C51" i="4"/>
  <c r="G50" i="4"/>
  <c r="G49" i="4" s="1"/>
  <c r="G55" i="4"/>
  <c r="G54" i="4" s="1"/>
  <c r="F55" i="4"/>
  <c r="F54" i="4" s="1"/>
  <c r="E54" i="4"/>
  <c r="D54" i="4"/>
  <c r="C54" i="4"/>
  <c r="G53" i="4"/>
  <c r="F53" i="4"/>
  <c r="G52" i="4"/>
  <c r="F52" i="4"/>
  <c r="F50" i="4"/>
  <c r="F49" i="4" s="1"/>
  <c r="E49" i="4"/>
  <c r="D49" i="4"/>
  <c r="C49" i="4"/>
  <c r="F33" i="4"/>
  <c r="F32" i="4" s="1"/>
  <c r="G46" i="4"/>
  <c r="G45" i="4" s="1"/>
  <c r="F45" i="4"/>
  <c r="E45" i="4"/>
  <c r="D45" i="4"/>
  <c r="C45" i="4"/>
  <c r="G44" i="4"/>
  <c r="G43" i="4" s="1"/>
  <c r="F44" i="4"/>
  <c r="F43" i="4" s="1"/>
  <c r="E43" i="4"/>
  <c r="D43" i="4"/>
  <c r="C43" i="4"/>
  <c r="G42" i="4"/>
  <c r="G41" i="4" s="1"/>
  <c r="F42" i="4"/>
  <c r="F41" i="4" s="1"/>
  <c r="E41" i="4"/>
  <c r="D41" i="4"/>
  <c r="C41" i="4"/>
  <c r="G40" i="4"/>
  <c r="F40" i="4"/>
  <c r="G39" i="4"/>
  <c r="F39" i="4"/>
  <c r="G38" i="4"/>
  <c r="G37" i="4"/>
  <c r="F37" i="4"/>
  <c r="E36" i="4"/>
  <c r="D36" i="4"/>
  <c r="C36" i="4"/>
  <c r="G35" i="4"/>
  <c r="G34" i="4" s="1"/>
  <c r="F35" i="4"/>
  <c r="F34" i="4" s="1"/>
  <c r="E34" i="4"/>
  <c r="D34" i="4"/>
  <c r="C34" i="4"/>
  <c r="G32" i="4"/>
  <c r="E32" i="4"/>
  <c r="D32" i="4"/>
  <c r="C32" i="4"/>
  <c r="G31" i="4"/>
  <c r="G30" i="4" s="1"/>
  <c r="F31" i="4"/>
  <c r="F30" i="4" s="1"/>
  <c r="E30" i="4"/>
  <c r="D30" i="4"/>
  <c r="C30" i="4"/>
  <c r="G27" i="4"/>
  <c r="F14" i="4"/>
  <c r="G14" i="4"/>
  <c r="G13" i="4" s="1"/>
  <c r="D13" i="4"/>
  <c r="C13" i="4"/>
  <c r="E13" i="4"/>
  <c r="G16" i="4"/>
  <c r="G15" i="4" s="1"/>
  <c r="F16" i="4"/>
  <c r="F15" i="4" s="1"/>
  <c r="E15" i="4"/>
  <c r="D15" i="4"/>
  <c r="C15" i="4"/>
  <c r="F25" i="4"/>
  <c r="F23" i="4"/>
  <c r="E17" i="4"/>
  <c r="G12" i="4"/>
  <c r="G11" i="4" s="1"/>
  <c r="F12" i="4"/>
  <c r="D11" i="4"/>
  <c r="C11" i="4"/>
  <c r="E11" i="4"/>
  <c r="C17" i="4"/>
  <c r="F21" i="4"/>
  <c r="G20" i="4"/>
  <c r="F20" i="4"/>
  <c r="G18" i="4"/>
  <c r="F18" i="4"/>
  <c r="G19" i="4"/>
  <c r="D17" i="4"/>
  <c r="E26" i="4"/>
  <c r="D26" i="4"/>
  <c r="C26" i="4"/>
  <c r="E24" i="4"/>
  <c r="D24" i="4"/>
  <c r="C24" i="4"/>
  <c r="E22" i="4"/>
  <c r="D22" i="4"/>
  <c r="C22" i="4"/>
  <c r="F83" i="1"/>
  <c r="E82" i="1"/>
  <c r="E81" i="1" s="1"/>
  <c r="D82" i="1"/>
  <c r="D81" i="1" s="1"/>
  <c r="C82" i="1"/>
  <c r="C81" i="1" s="1"/>
  <c r="D52" i="1"/>
  <c r="D48" i="1"/>
  <c r="F94" i="1"/>
  <c r="F92" i="1"/>
  <c r="F91" i="1"/>
  <c r="F90" i="1"/>
  <c r="E93" i="1"/>
  <c r="D93" i="1"/>
  <c r="C93" i="1"/>
  <c r="E89" i="1"/>
  <c r="D89" i="1"/>
  <c r="C89" i="1"/>
  <c r="E85" i="1"/>
  <c r="E84" i="1" s="1"/>
  <c r="D85" i="1"/>
  <c r="D84" i="1" s="1"/>
  <c r="C85" i="1"/>
  <c r="C84" i="1" s="1"/>
  <c r="D40" i="1"/>
  <c r="D42" i="1"/>
  <c r="D44" i="1"/>
  <c r="D59" i="1"/>
  <c r="D69" i="1"/>
  <c r="D71" i="1"/>
  <c r="E79" i="1"/>
  <c r="D79" i="1"/>
  <c r="D78" i="1" s="1"/>
  <c r="C79" i="1"/>
  <c r="C78" i="1" s="1"/>
  <c r="F80" i="1"/>
  <c r="E71" i="1"/>
  <c r="C71" i="1"/>
  <c r="F77" i="1"/>
  <c r="F76" i="1"/>
  <c r="F75" i="1"/>
  <c r="F74" i="1"/>
  <c r="F73" i="1"/>
  <c r="F72" i="1"/>
  <c r="E69" i="1"/>
  <c r="F69" i="1" s="1"/>
  <c r="C69" i="1"/>
  <c r="F70" i="1"/>
  <c r="E59" i="1"/>
  <c r="C59" i="1"/>
  <c r="F68" i="1"/>
  <c r="F67" i="1"/>
  <c r="F66" i="1"/>
  <c r="F65" i="1"/>
  <c r="F64" i="1"/>
  <c r="F63" i="1"/>
  <c r="F62" i="1"/>
  <c r="F61" i="1"/>
  <c r="F60" i="1"/>
  <c r="E52" i="1"/>
  <c r="C52" i="1"/>
  <c r="F57" i="1"/>
  <c r="E48" i="4" l="1"/>
  <c r="C48" i="4"/>
  <c r="E29" i="4"/>
  <c r="E57" i="4" s="1"/>
  <c r="D47" i="1"/>
  <c r="F52" i="1"/>
  <c r="C88" i="1"/>
  <c r="C87" i="1" s="1"/>
  <c r="D39" i="1"/>
  <c r="D38" i="1" s="1"/>
  <c r="F79" i="1"/>
  <c r="F93" i="1"/>
  <c r="F59" i="1"/>
  <c r="F71" i="1"/>
  <c r="F89" i="1"/>
  <c r="G8" i="5"/>
  <c r="F8" i="5"/>
  <c r="C29" i="4"/>
  <c r="C57" i="4" s="1"/>
  <c r="F57" i="4" s="1"/>
  <c r="D29" i="4"/>
  <c r="D48" i="4"/>
  <c r="G48" i="4" s="1"/>
  <c r="F48" i="4"/>
  <c r="E10" i="4"/>
  <c r="C10" i="4"/>
  <c r="F51" i="4"/>
  <c r="G51" i="4"/>
  <c r="G36" i="4"/>
  <c r="F36" i="4"/>
  <c r="F13" i="4"/>
  <c r="F17" i="4"/>
  <c r="F11" i="4"/>
  <c r="F24" i="4"/>
  <c r="G17" i="4"/>
  <c r="G21" i="4"/>
  <c r="F26" i="4"/>
  <c r="F22" i="4"/>
  <c r="G26" i="4"/>
  <c r="G25" i="4"/>
  <c r="G24" i="4" s="1"/>
  <c r="G23" i="4"/>
  <c r="G22" i="4" s="1"/>
  <c r="D88" i="1"/>
  <c r="D87" i="1" s="1"/>
  <c r="E78" i="1"/>
  <c r="F78" i="1" s="1"/>
  <c r="E88" i="1"/>
  <c r="G81" i="1"/>
  <c r="F81" i="1"/>
  <c r="F82" i="1"/>
  <c r="G84" i="1"/>
  <c r="F56" i="1"/>
  <c r="F55" i="1"/>
  <c r="F54" i="1"/>
  <c r="F53" i="1"/>
  <c r="E48" i="1"/>
  <c r="E47" i="1" s="1"/>
  <c r="C48" i="1"/>
  <c r="C47" i="1" s="1"/>
  <c r="F51" i="1"/>
  <c r="F50" i="1"/>
  <c r="F49" i="1"/>
  <c r="E44" i="1"/>
  <c r="C44" i="1"/>
  <c r="F46" i="1"/>
  <c r="F45" i="1"/>
  <c r="E42" i="1"/>
  <c r="C42" i="1"/>
  <c r="E40" i="1"/>
  <c r="C40" i="1"/>
  <c r="F43" i="1"/>
  <c r="F41" i="1"/>
  <c r="F29" i="1"/>
  <c r="E28" i="1"/>
  <c r="E27" i="1" s="1"/>
  <c r="D28" i="1"/>
  <c r="D27" i="1" s="1"/>
  <c r="C28" i="1"/>
  <c r="C27" i="1" s="1"/>
  <c r="E25" i="1"/>
  <c r="D25" i="1"/>
  <c r="C25" i="1"/>
  <c r="F26" i="1"/>
  <c r="F24" i="1"/>
  <c r="E23" i="1"/>
  <c r="D23" i="1"/>
  <c r="C23" i="1"/>
  <c r="E20" i="1"/>
  <c r="E19" i="1" s="1"/>
  <c r="D20" i="1"/>
  <c r="D19" i="1" s="1"/>
  <c r="C20" i="1"/>
  <c r="C19" i="1" s="1"/>
  <c r="F21" i="1"/>
  <c r="F18" i="1"/>
  <c r="F17" i="1"/>
  <c r="F15" i="1"/>
  <c r="F13" i="1"/>
  <c r="F12" i="1"/>
  <c r="E16" i="1"/>
  <c r="D16" i="1"/>
  <c r="C16" i="1"/>
  <c r="E14" i="1"/>
  <c r="D14" i="1"/>
  <c r="C14" i="1"/>
  <c r="E11" i="1"/>
  <c r="D11" i="1"/>
  <c r="C11" i="1"/>
  <c r="D57" i="4" l="1"/>
  <c r="F29" i="4"/>
  <c r="D95" i="1"/>
  <c r="F25" i="1"/>
  <c r="F40" i="1"/>
  <c r="F42" i="1"/>
  <c r="D22" i="1"/>
  <c r="F44" i="1"/>
  <c r="C39" i="1"/>
  <c r="C38" i="1" s="1"/>
  <c r="C95" i="1" s="1"/>
  <c r="G57" i="4"/>
  <c r="G29" i="4"/>
  <c r="F23" i="1"/>
  <c r="F47" i="1"/>
  <c r="G47" i="1"/>
  <c r="F28" i="1"/>
  <c r="E39" i="1"/>
  <c r="E38" i="1" s="1"/>
  <c r="F48" i="1"/>
  <c r="G88" i="1"/>
  <c r="F88" i="1"/>
  <c r="E87" i="1"/>
  <c r="G78" i="1"/>
  <c r="E10" i="1"/>
  <c r="C22" i="1"/>
  <c r="F27" i="1"/>
  <c r="F14" i="1"/>
  <c r="C10" i="1"/>
  <c r="F16" i="1"/>
  <c r="G19" i="1"/>
  <c r="F19" i="1"/>
  <c r="G27" i="1"/>
  <c r="F11" i="1"/>
  <c r="F20" i="1"/>
  <c r="E22" i="1"/>
  <c r="G22" i="1"/>
  <c r="D10" i="1"/>
  <c r="F10" i="1" l="1"/>
  <c r="F22" i="1"/>
  <c r="E95" i="1"/>
  <c r="F95" i="1" s="1"/>
  <c r="F38" i="1"/>
  <c r="G38" i="1"/>
  <c r="G39" i="1"/>
  <c r="F39" i="1"/>
  <c r="C9" i="1"/>
  <c r="G87" i="1"/>
  <c r="F87" i="1"/>
  <c r="E9" i="1"/>
  <c r="G10" i="1"/>
  <c r="F9" i="1" l="1"/>
  <c r="G9" i="1"/>
  <c r="G95" i="1" l="1"/>
</calcChain>
</file>

<file path=xl/sharedStrings.xml><?xml version="1.0" encoding="utf-8"?>
<sst xmlns="http://schemas.openxmlformats.org/spreadsheetml/2006/main" count="406" uniqueCount="155">
  <si>
    <t>OŠ TINA UJEVIĆA, ŠIBENIK</t>
  </si>
  <si>
    <t>I. OPĆI DIO PRORAČUNA</t>
  </si>
  <si>
    <t>Oznaka</t>
  </si>
  <si>
    <t>Naziv</t>
  </si>
  <si>
    <t>(1)</t>
  </si>
  <si>
    <t>(2)</t>
  </si>
  <si>
    <t>(3)</t>
  </si>
  <si>
    <t>(4)</t>
  </si>
  <si>
    <t>Ostvarenje 2022.</t>
  </si>
  <si>
    <t xml:space="preserve">Indeks </t>
  </si>
  <si>
    <t>Ostali rashodi za zaposlene</t>
  </si>
  <si>
    <t>Doprinosi na plaće</t>
  </si>
  <si>
    <t>Naknade troškova osobama izvan radnog odnosa</t>
  </si>
  <si>
    <t>Ostali nespomenuti rashodi poslovanja</t>
  </si>
  <si>
    <t>Knjige, umjetnička djela i ostale izložbene vrijednosti</t>
  </si>
  <si>
    <t>SVEUKUPNO RASHODI</t>
  </si>
  <si>
    <t>Opći prihodi i primici</t>
  </si>
  <si>
    <t>Pomoći iz proračuna</t>
  </si>
  <si>
    <t>Pomoći iz državnog proračuna</t>
  </si>
  <si>
    <t>Decentralizirana sredstva za osnovne škole</t>
  </si>
  <si>
    <t>Sredstva Europske unije</t>
  </si>
  <si>
    <t>Donacije</t>
  </si>
  <si>
    <t>Prihodi za posebne namjene</t>
  </si>
  <si>
    <t>Ostali prihodi za posebne namjene</t>
  </si>
  <si>
    <t>Prihodi od prodaje ili zamjene nefinanancijske imovine i naknade s naslova osiguranja</t>
  </si>
  <si>
    <t>Ostali i vlastiti prihodi</t>
  </si>
  <si>
    <t>Vlastiti prihodi</t>
  </si>
  <si>
    <t>Naknade s naslova osiguranja i naplate štete</t>
  </si>
  <si>
    <t>Ostvarenje 2023.</t>
  </si>
  <si>
    <t>Plaće za redovan rad</t>
  </si>
  <si>
    <t>Naknade za prijevoz, za rad na terenu i odvojeni život</t>
  </si>
  <si>
    <t>Uredski materijal i ostali materijalni rashodi</t>
  </si>
  <si>
    <t>Doprinosi za obvezno zdravstveno osiguranje</t>
  </si>
  <si>
    <t>Doprinosi za obvezno osiguranje u slučaju nezaposlenosti</t>
  </si>
  <si>
    <t>Službena putovanja</t>
  </si>
  <si>
    <t>Sitni inventar i auto gume</t>
  </si>
  <si>
    <t>Usluge telefona, pošte i prijevoza</t>
  </si>
  <si>
    <t>Zdravstvene i veterinarske usluge</t>
  </si>
  <si>
    <t>Intelektualne i osobne usluge</t>
  </si>
  <si>
    <t>Ostale usluge</t>
  </si>
  <si>
    <t>Reprezentacija</t>
  </si>
  <si>
    <t>Pristojbe i naknade</t>
  </si>
  <si>
    <t>Troškovi sudskih postupaka</t>
  </si>
  <si>
    <t>Zatezne kamate</t>
  </si>
  <si>
    <t>Naknade građanima i kućanstvima u naravi</t>
  </si>
  <si>
    <t>Stručno usavršavanje zaposlenika</t>
  </si>
  <si>
    <t>Energija</t>
  </si>
  <si>
    <t>Materijal i dijelovi za tekuće i investicijsko održavanje</t>
  </si>
  <si>
    <t>Službena, radna i zaštitna odjeća i obuća</t>
  </si>
  <si>
    <t>Usluge tekućeg i investicijskog održavanja</t>
  </si>
  <si>
    <t>Usluge promidžbe i informiranja</t>
  </si>
  <si>
    <t>Komunalne usluge</t>
  </si>
  <si>
    <t>Zakupnine i najamnine</t>
  </si>
  <si>
    <t>Računalne usluge</t>
  </si>
  <si>
    <t>Premije osiguranja</t>
  </si>
  <si>
    <t>Članarine</t>
  </si>
  <si>
    <t>Materijal i sirovine</t>
  </si>
  <si>
    <t>Knjige</t>
  </si>
  <si>
    <t>Uredska oprema i namještaj</t>
  </si>
  <si>
    <t>Prihodi iz nadležnog proračuna za financiranje rashoda poslovanja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</si>
  <si>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</si>
  <si>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</si>
  <si>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</t>
  </si>
  <si>
    <t>Pomoći iz županijskog proračuna</t>
  </si>
  <si>
    <t>Tekući prijenosi između proračunskih korisnika istog proračuna temeljem prijenosa EU sredstava</t>
  </si>
  <si>
    <t>Tekuće donacije</t>
  </si>
  <si>
    <t>Ostali nespomenuti prihodi po posebnim propisima</t>
  </si>
  <si>
    <t>Prihodi od pruženih usluga</t>
  </si>
  <si>
    <t>Prihodi iz nadležnog proračuna za financiranje eashoda za nabavu nefinancijske imovine</t>
  </si>
  <si>
    <t>Višak prihoda iz prethodne godine</t>
  </si>
  <si>
    <t>Višak prihoda iz prethodne godine - EU projekti</t>
  </si>
  <si>
    <t>Višak prihoda iz prethodne godine - EU sredstva</t>
  </si>
  <si>
    <t xml:space="preserve">Oprema za održavanje i zaštitu </t>
  </si>
  <si>
    <t>Instrumenti, uređaji i strojevi</t>
  </si>
  <si>
    <t>Rebalans 2023.</t>
  </si>
  <si>
    <t>za razdoblje od 01.01.2023. do 31.12.2023.</t>
  </si>
  <si>
    <t>Indeks</t>
  </si>
  <si>
    <t>(5) = (4/2)</t>
  </si>
  <si>
    <t>(6) = (4/3)</t>
  </si>
  <si>
    <t>Pomoći proračunskim korisnicima iz proračuna koji im nije nadležan</t>
  </si>
  <si>
    <t>Pomoći iz inozemstva i od subjekata unutar općeg proračuna</t>
  </si>
  <si>
    <t>Pomoći iz državnog proračuna temeljem prijenosa EU sredstava</t>
  </si>
  <si>
    <t>Tekuće pomoći iz državnog proračuna temeljem prijenosa EU sredstava</t>
  </si>
  <si>
    <t>Prijenosi između proračunskih korisnika istog proračuna</t>
  </si>
  <si>
    <t>Prihodi po posebnim propisima</t>
  </si>
  <si>
    <t>Prihodi od upravnih i administrativnih pristojbi, pristojbi po posebnim propisima i naknada</t>
  </si>
  <si>
    <t>Prihodi od prodaje proizvoda i robe te pruženih usluga</t>
  </si>
  <si>
    <t>Donacije od pravnih i fizičkih osoba izvan općeg proračuna</t>
  </si>
  <si>
    <t>Prihodi od prodaje proizvoda i robe te pruženih usluga i prihodi od donacija te povrati po protestiranim jamstvima</t>
  </si>
  <si>
    <t>Prihodi iz nadležnog proračuna za financiranje redovne djelatnosti proračunskih korisnika</t>
  </si>
  <si>
    <t>Prihodi iz nadležnog proračuna i od HZZO-a temeljem ugovornih obveza</t>
  </si>
  <si>
    <t>PRIHODI POSLOVANJA</t>
  </si>
  <si>
    <t>RASHODI POSLOVANJA</t>
  </si>
  <si>
    <t>Plaće (Bruto)</t>
  </si>
  <si>
    <t>Rashodi za zaposlene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</si>
  <si>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</si>
  <si>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</si>
  <si>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</si>
  <si>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</si>
  <si>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</si>
  <si>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financijski rashodi</t>
  </si>
  <si>
    <t>Ostale naknade građanima i kućanstvima iz proračuna</t>
  </si>
  <si>
    <t xml:space="preserve">Ostali rashodi  </t>
  </si>
  <si>
    <t>Tekuće donacije u naravi</t>
  </si>
  <si>
    <t>RASHODI ZA NABAVU NEFINANCIJSKE IMOVINE</t>
  </si>
  <si>
    <t>Rashodi za nabavu proizvedene dugotrajne imovine</t>
  </si>
  <si>
    <t>Postrojenja i oprema</t>
  </si>
  <si>
    <t xml:space="preserve">UKUPNO RASHODI </t>
  </si>
  <si>
    <t>09</t>
  </si>
  <si>
    <t>Obrazovanje</t>
  </si>
  <si>
    <t>091</t>
  </si>
  <si>
    <t>Predškolsko i osnovno obrazovanje</t>
  </si>
  <si>
    <t>096</t>
  </si>
  <si>
    <t>Dodatne usluge u obrazovanju</t>
  </si>
  <si>
    <t>I. OPĆI DIO</t>
  </si>
  <si>
    <t>SAŽETAK RAČUNA PRIHODA I RASHODA I RAČUNA FINANCIRANJA</t>
  </si>
  <si>
    <t>PRIHODI OD PRODAJE NEFINANCIJSKE IMOVINE</t>
  </si>
  <si>
    <t>PRIHODI UKUPNO</t>
  </si>
  <si>
    <t>RASHODI UKUPNO</t>
  </si>
  <si>
    <t>3+4</t>
  </si>
  <si>
    <t>Naknade građanima i kućanstvima</t>
  </si>
  <si>
    <t xml:space="preserve">PRIHODI </t>
  </si>
  <si>
    <t xml:space="preserve">PRENESENI VIŠAK / MANJAK </t>
  </si>
  <si>
    <t xml:space="preserve">Preneseni višak / manjak  </t>
  </si>
  <si>
    <t>6 + 9</t>
  </si>
  <si>
    <t>PRIHODI + PRENESENI VIŠAK / MANJAK</t>
  </si>
  <si>
    <t>IZVJEŠTAJ O PRIHODIMA I RASHODIMA PREMA EKONOMSKOJ KLASIFIKACIJI</t>
  </si>
  <si>
    <t>IZVJEŠTAJ O PRIHODIMA I RASHODIMA PREMA IZVORIMA FINANCIRANJA</t>
  </si>
  <si>
    <t>IZVJEŠTAJ O RASHODIMA PREMA FUNKCIJSKOJ KLASIFIKACIJI</t>
  </si>
  <si>
    <t>PRENESENI VIŠAK / MANJAK IZ PRETHODNE GODINE</t>
  </si>
  <si>
    <t>RAZLIKA VIŠAK / MANJAK GODINE</t>
  </si>
  <si>
    <t>SVEUKUPNO</t>
  </si>
  <si>
    <t>PRORAČUN GRADA ŠIBENIKA</t>
  </si>
  <si>
    <t>Razdjel 3</t>
  </si>
  <si>
    <t>UPRAVNI ODJEL ZA DRUŠTVENE DJELATNOSTI</t>
  </si>
  <si>
    <t>Glava 2</t>
  </si>
  <si>
    <t>OSNOVNO ŠKOLSTVO</t>
  </si>
  <si>
    <t>REDOVNA DJELATNOST OSNOVNOG ŠKOLSTVA</t>
  </si>
  <si>
    <t>Redovna djelatnost osnovnog školstva</t>
  </si>
  <si>
    <t xml:space="preserve">Pomoći iz županijskog proračuna </t>
  </si>
  <si>
    <t>Erasmus+</t>
  </si>
  <si>
    <t>Projekt "Školska shema"</t>
  </si>
  <si>
    <t>Projekt pomoćnika u nastavi 3</t>
  </si>
  <si>
    <t>Projekt Prehrana 6</t>
  </si>
  <si>
    <t>Projekt pomoćnika u nastavi 4</t>
  </si>
  <si>
    <t>Projekt Prehrana 7</t>
  </si>
  <si>
    <t>Projekt pomoćnika u nastavi 5</t>
  </si>
  <si>
    <t>Državna prehrana</t>
  </si>
  <si>
    <t>KAPITALNA ULAGANJA U ŠKOLE</t>
  </si>
  <si>
    <t>Kapitalna ulaganja u škole</t>
  </si>
  <si>
    <t xml:space="preserve">Instrumenti, uređaji i strojevi </t>
  </si>
  <si>
    <t>Oprema za održavanje i zaštitu</t>
  </si>
  <si>
    <t xml:space="preserve">I. POSEBNI DIO PRORAČUNA </t>
  </si>
  <si>
    <t xml:space="preserve">Rashodi za zaposlene </t>
  </si>
  <si>
    <t>Višak iz prethodnih godina - Sredstva Europske unije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</si>
</sst>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8" tint="-0.249977111117893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b/>
      <sz val="11"/>
      <color theme="8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1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49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1" xfId="0" applyFont="1" applyBorder="1" applyAlignment="1"/>
    <xf numFmtId="0" fontId="6" fillId="0" borderId="1" xfId="0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 applyAlignment="1"/>
    <xf numFmtId="0" fontId="4" fillId="0" borderId="13" xfId="0" applyFont="1" applyBorder="1"/>
    <xf numFmtId="49" fontId="4" fillId="0" borderId="8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4" fontId="5" fillId="0" borderId="15" xfId="0" applyNumberFormat="1" applyFont="1" applyBorder="1" applyAlignment="1"/>
    <xf numFmtId="4" fontId="5" fillId="0" borderId="10" xfId="0" applyNumberFormat="1" applyFont="1" applyBorder="1" applyAlignment="1"/>
    <xf numFmtId="0" fontId="8" fillId="0" borderId="8" xfId="0" applyFont="1" applyBorder="1"/>
    <xf numFmtId="0" fontId="8" fillId="0" borderId="8" xfId="0" applyFont="1" applyBorder="1" applyAlignment="1">
      <alignment wrapText="1"/>
    </xf>
    <xf numFmtId="4" fontId="8" fillId="0" borderId="8" xfId="0" applyNumberFormat="1" applyFont="1" applyBorder="1"/>
    <xf numFmtId="0" fontId="9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0" borderId="12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" fontId="14" fillId="0" borderId="1" xfId="0" applyNumberFormat="1" applyFont="1" applyBorder="1"/>
    <xf numFmtId="4" fontId="13" fillId="0" borderId="1" xfId="0" applyNumberFormat="1" applyFont="1" applyBorder="1"/>
    <xf numFmtId="4" fontId="14" fillId="0" borderId="8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/>
    <xf numFmtId="4" fontId="16" fillId="0" borderId="10" xfId="0" applyNumberFormat="1" applyFont="1" applyBorder="1" applyAlignment="1"/>
    <xf numFmtId="4" fontId="16" fillId="0" borderId="11" xfId="0" applyNumberFormat="1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wrapText="1"/>
    </xf>
    <xf numFmtId="4" fontId="17" fillId="0" borderId="15" xfId="0" applyNumberFormat="1" applyFont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/>
    <xf numFmtId="0" fontId="14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8" xfId="0" applyFont="1" applyBorder="1"/>
    <xf numFmtId="0" fontId="13" fillId="0" borderId="8" xfId="0" applyFont="1" applyBorder="1" applyAlignment="1">
      <alignment wrapText="1"/>
    </xf>
    <xf numFmtId="4" fontId="13" fillId="0" borderId="8" xfId="0" applyNumberFormat="1" applyFont="1" applyBorder="1"/>
    <xf numFmtId="0" fontId="14" fillId="0" borderId="8" xfId="0" applyFont="1" applyBorder="1"/>
    <xf numFmtId="0" fontId="14" fillId="0" borderId="8" xfId="0" applyFont="1" applyBorder="1" applyAlignment="1">
      <alignment wrapText="1"/>
    </xf>
    <xf numFmtId="0" fontId="15" fillId="0" borderId="9" xfId="0" applyFont="1" applyBorder="1"/>
    <xf numFmtId="0" fontId="15" fillId="0" borderId="10" xfId="0" applyFont="1" applyBorder="1" applyAlignment="1">
      <alignment wrapText="1"/>
    </xf>
    <xf numFmtId="4" fontId="15" fillId="0" borderId="10" xfId="0" applyNumberFormat="1" applyFont="1" applyBorder="1"/>
    <xf numFmtId="4" fontId="15" fillId="0" borderId="11" xfId="0" applyNumberFormat="1" applyFont="1" applyBorder="1"/>
    <xf numFmtId="0" fontId="13" fillId="0" borderId="15" xfId="0" applyFont="1" applyBorder="1"/>
    <xf numFmtId="4" fontId="13" fillId="0" borderId="15" xfId="0" applyNumberFormat="1" applyFont="1" applyBorder="1"/>
    <xf numFmtId="0" fontId="14" fillId="0" borderId="15" xfId="0" applyFont="1" applyBorder="1"/>
    <xf numFmtId="0" fontId="14" fillId="0" borderId="15" xfId="0" applyFont="1" applyBorder="1" applyAlignment="1">
      <alignment wrapText="1"/>
    </xf>
    <xf numFmtId="0" fontId="5" fillId="0" borderId="8" xfId="0" applyFont="1" applyBorder="1"/>
    <xf numFmtId="0" fontId="5" fillId="0" borderId="8" xfId="0" applyFont="1" applyBorder="1" applyAlignment="1">
      <alignment wrapText="1"/>
    </xf>
    <xf numFmtId="4" fontId="5" fillId="0" borderId="8" xfId="0" applyNumberFormat="1" applyFont="1" applyBorder="1" applyAlignment="1"/>
    <xf numFmtId="0" fontId="0" fillId="0" borderId="8" xfId="0" applyBorder="1"/>
    <xf numFmtId="0" fontId="0" fillId="0" borderId="8" xfId="0" applyBorder="1" applyAlignment="1">
      <alignment wrapText="1"/>
    </xf>
    <xf numFmtId="4" fontId="0" fillId="0" borderId="8" xfId="0" applyNumberFormat="1" applyBorder="1"/>
    <xf numFmtId="0" fontId="0" fillId="0" borderId="9" xfId="0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  <xf numFmtId="4" fontId="1" fillId="0" borderId="11" xfId="0" applyNumberFormat="1" applyFont="1" applyBorder="1"/>
    <xf numFmtId="4" fontId="7" fillId="0" borderId="8" xfId="0" applyNumberFormat="1" applyFont="1" applyBorder="1"/>
    <xf numFmtId="4" fontId="13" fillId="0" borderId="18" xfId="0" applyNumberFormat="1" applyFont="1" applyBorder="1"/>
    <xf numFmtId="0" fontId="15" fillId="2" borderId="9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4" fontId="15" fillId="2" borderId="10" xfId="0" applyNumberFormat="1" applyFont="1" applyFill="1" applyBorder="1"/>
    <xf numFmtId="4" fontId="15" fillId="2" borderId="11" xfId="0" applyNumberFormat="1" applyFont="1" applyFill="1" applyBorder="1"/>
    <xf numFmtId="4" fontId="15" fillId="2" borderId="17" xfId="0" applyNumberFormat="1" applyFont="1" applyFill="1" applyBorder="1"/>
    <xf numFmtId="0" fontId="7" fillId="0" borderId="8" xfId="0" applyFont="1" applyBorder="1"/>
    <xf numFmtId="0" fontId="7" fillId="0" borderId="8" xfId="0" applyFont="1" applyBorder="1" applyAlignment="1">
      <alignment wrapText="1"/>
    </xf>
    <xf numFmtId="0" fontId="7" fillId="0" borderId="15" xfId="0" applyFont="1" applyBorder="1"/>
    <xf numFmtId="0" fontId="7" fillId="0" borderId="15" xfId="0" applyFont="1" applyBorder="1" applyAlignment="1">
      <alignment wrapText="1"/>
    </xf>
    <xf numFmtId="4" fontId="7" fillId="0" borderId="15" xfId="0" applyNumberFormat="1" applyFont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wrapText="1"/>
    </xf>
    <xf numFmtId="4" fontId="7" fillId="2" borderId="10" xfId="0" applyNumberFormat="1" applyFont="1" applyFill="1" applyBorder="1"/>
    <xf numFmtId="4" fontId="7" fillId="2" borderId="11" xfId="0" applyNumberFormat="1" applyFont="1" applyFill="1" applyBorder="1"/>
    <xf numFmtId="4" fontId="4" fillId="0" borderId="3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/>
    <xf numFmtId="0" fontId="0" fillId="0" borderId="10" xfId="0" applyBorder="1" applyAlignment="1"/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/>
    <xf numFmtId="0" fontId="5" fillId="0" borderId="1" xfId="0" applyFont="1" applyBorder="1" applyAlignment="1">
      <alignment horizontal="left"/>
    </xf>
    <xf numFmtId="4" fontId="18" fillId="0" borderId="1" xfId="0" applyNumberFormat="1" applyFont="1" applyBorder="1"/>
    <xf numFmtId="4" fontId="5" fillId="0" borderId="1" xfId="0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/>
    <xf numFmtId="4" fontId="7" fillId="3" borderId="1" xfId="0" applyNumberFormat="1" applyFont="1" applyFill="1" applyBorder="1" applyAlignment="1"/>
    <xf numFmtId="4" fontId="7" fillId="3" borderId="1" xfId="0" applyNumberFormat="1" applyFont="1" applyFill="1" applyBorder="1"/>
    <xf numFmtId="4" fontId="13" fillId="0" borderId="1" xfId="0" applyNumberFormat="1" applyFont="1" applyBorder="1" applyAlignment="1"/>
    <xf numFmtId="0" fontId="7" fillId="3" borderId="1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7" sqref="B17"/>
    </sheetView>
  </sheetViews>
  <sheetFormatPr defaultRowHeight="15" x14ac:dyDescent="0.25"/>
  <cols>
    <col min="1" max="1" width="8.140625" customWidth="1"/>
    <col min="2" max="2" width="47.42578125" style="2" customWidth="1"/>
    <col min="3" max="6" width="13.7109375" customWidth="1"/>
    <col min="7" max="7" width="10" style="3" customWidth="1"/>
  </cols>
  <sheetData>
    <row r="1" spans="1:8" x14ac:dyDescent="0.25">
      <c r="A1" s="10" t="s">
        <v>0</v>
      </c>
    </row>
    <row r="2" spans="1:8" x14ac:dyDescent="0.25">
      <c r="A2" s="10"/>
    </row>
    <row r="3" spans="1:8" x14ac:dyDescent="0.25">
      <c r="A3" s="111" t="s">
        <v>114</v>
      </c>
      <c r="B3" s="111"/>
      <c r="C3" s="111"/>
      <c r="D3" s="111"/>
      <c r="E3" s="111"/>
      <c r="F3" s="111"/>
      <c r="G3" s="111"/>
    </row>
    <row r="4" spans="1:8" x14ac:dyDescent="0.25">
      <c r="A4" s="111" t="s">
        <v>115</v>
      </c>
      <c r="B4" s="111"/>
      <c r="C4" s="111"/>
      <c r="D4" s="111"/>
      <c r="E4" s="111"/>
      <c r="F4" s="111"/>
      <c r="G4" s="111"/>
    </row>
    <row r="5" spans="1:8" x14ac:dyDescent="0.25">
      <c r="A5" s="111" t="s">
        <v>75</v>
      </c>
      <c r="B5" s="111"/>
      <c r="C5" s="111"/>
      <c r="D5" s="111"/>
      <c r="E5" s="111"/>
      <c r="F5" s="111"/>
      <c r="G5" s="111"/>
    </row>
    <row r="6" spans="1:8" ht="15.75" thickBot="1" x14ac:dyDescent="0.3"/>
    <row r="7" spans="1:8" s="2" customFormat="1" ht="24.75" x14ac:dyDescent="0.25">
      <c r="A7" s="11" t="s">
        <v>2</v>
      </c>
      <c r="B7" s="12" t="s">
        <v>3</v>
      </c>
      <c r="C7" s="12" t="s">
        <v>8</v>
      </c>
      <c r="D7" s="12" t="s">
        <v>74</v>
      </c>
      <c r="E7" s="12" t="s">
        <v>28</v>
      </c>
      <c r="F7" s="109" t="s">
        <v>9</v>
      </c>
      <c r="G7" s="13" t="s">
        <v>9</v>
      </c>
    </row>
    <row r="8" spans="1:8" ht="12" customHeight="1" thickBot="1" x14ac:dyDescent="0.3">
      <c r="A8" s="14"/>
      <c r="B8" s="15" t="s">
        <v>4</v>
      </c>
      <c r="C8" s="15" t="s">
        <v>5</v>
      </c>
      <c r="D8" s="15" t="s">
        <v>6</v>
      </c>
      <c r="E8" s="15" t="s">
        <v>7</v>
      </c>
      <c r="F8" s="110" t="s">
        <v>77</v>
      </c>
      <c r="G8" s="16" t="s">
        <v>78</v>
      </c>
      <c r="H8" s="1"/>
    </row>
    <row r="9" spans="1:8" ht="16.5" customHeight="1" x14ac:dyDescent="0.25">
      <c r="A9" s="30"/>
      <c r="B9" s="31"/>
      <c r="C9" s="32"/>
      <c r="D9" s="32"/>
      <c r="E9" s="32"/>
      <c r="F9" s="32"/>
      <c r="G9" s="32"/>
      <c r="H9" s="1"/>
    </row>
    <row r="10" spans="1:8" x14ac:dyDescent="0.25">
      <c r="A10" s="23">
        <v>6</v>
      </c>
      <c r="B10" s="23" t="s">
        <v>91</v>
      </c>
      <c r="C10" s="25">
        <v>1020087.07</v>
      </c>
      <c r="D10" s="25">
        <v>1200100</v>
      </c>
      <c r="E10" s="25">
        <v>1192446.42</v>
      </c>
      <c r="F10" s="25">
        <f>(E10/C10)*100</f>
        <v>116.89653315574327</v>
      </c>
      <c r="G10" s="25">
        <f>(E10/D10)*100</f>
        <v>99.362254812098982</v>
      </c>
    </row>
    <row r="11" spans="1:8" ht="15.75" thickBot="1" x14ac:dyDescent="0.3">
      <c r="A11" s="100">
        <v>7</v>
      </c>
      <c r="B11" s="101" t="s">
        <v>116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</row>
    <row r="12" spans="1:8" ht="15.75" thickBot="1" x14ac:dyDescent="0.3">
      <c r="A12" s="105"/>
      <c r="B12" s="106" t="s">
        <v>117</v>
      </c>
      <c r="C12" s="107">
        <f>SUM(C10:C11)</f>
        <v>1020087.07</v>
      </c>
      <c r="D12" s="107">
        <f>SUM(D10:D11)</f>
        <v>1200100</v>
      </c>
      <c r="E12" s="107">
        <f>SUM(E10:E11)</f>
        <v>1192446.42</v>
      </c>
      <c r="F12" s="107">
        <f>(E12/C12)*100</f>
        <v>116.89653315574327</v>
      </c>
      <c r="G12" s="108">
        <f>(E12/D12)*100</f>
        <v>99.362254812098982</v>
      </c>
    </row>
    <row r="13" spans="1:8" x14ac:dyDescent="0.25">
      <c r="A13" s="102">
        <v>3</v>
      </c>
      <c r="B13" s="103" t="s">
        <v>92</v>
      </c>
      <c r="C13" s="104">
        <v>1026909.64</v>
      </c>
      <c r="D13" s="104">
        <v>1205100</v>
      </c>
      <c r="E13" s="104">
        <v>1194069.1599999999</v>
      </c>
      <c r="F13" s="104">
        <f>(E13/C13)*100</f>
        <v>116.27791905819483</v>
      </c>
      <c r="G13" s="104">
        <f>(E13/D13)*100</f>
        <v>99.084653555721516</v>
      </c>
      <c r="H13" s="3"/>
    </row>
    <row r="14" spans="1:8" ht="15.75" thickBot="1" x14ac:dyDescent="0.3">
      <c r="A14" s="100">
        <v>4</v>
      </c>
      <c r="B14" s="101" t="s">
        <v>104</v>
      </c>
      <c r="C14" s="93">
        <v>7728.2</v>
      </c>
      <c r="D14" s="93">
        <v>7000</v>
      </c>
      <c r="E14" s="93">
        <v>4065.74</v>
      </c>
      <c r="F14" s="93">
        <v>0</v>
      </c>
      <c r="G14" s="93">
        <f>(E14/D14)*100</f>
        <v>58.082000000000001</v>
      </c>
    </row>
    <row r="15" spans="1:8" ht="15.75" thickBot="1" x14ac:dyDescent="0.3">
      <c r="A15" s="105"/>
      <c r="B15" s="106" t="s">
        <v>118</v>
      </c>
      <c r="C15" s="107">
        <f>SUM(C13:C14)</f>
        <v>1034637.84</v>
      </c>
      <c r="D15" s="107">
        <f>SUM(D13:D14)</f>
        <v>1212100</v>
      </c>
      <c r="E15" s="107">
        <f>SUM(E13:E14)</f>
        <v>1198134.8999999999</v>
      </c>
      <c r="F15" s="107">
        <f>(E15/C15)*100</f>
        <v>115.80234683858073</v>
      </c>
      <c r="G15" s="108">
        <f>(E15/D15)*100</f>
        <v>98.847859087534033</v>
      </c>
    </row>
    <row r="16" spans="1:8" ht="15.75" thickBot="1" x14ac:dyDescent="0.3">
      <c r="A16" s="105"/>
      <c r="B16" s="106" t="s">
        <v>130</v>
      </c>
      <c r="C16" s="107">
        <f>C12-C15</f>
        <v>-14550.770000000019</v>
      </c>
      <c r="D16" s="107">
        <f>D12-D15</f>
        <v>-12000</v>
      </c>
      <c r="E16" s="107">
        <f>E12-E15</f>
        <v>-5688.4799999999814</v>
      </c>
      <c r="F16" s="107"/>
      <c r="G16" s="108"/>
    </row>
    <row r="17" spans="1:7" ht="15.75" thickBot="1" x14ac:dyDescent="0.3">
      <c r="A17" s="105">
        <v>9</v>
      </c>
      <c r="B17" s="106" t="s">
        <v>129</v>
      </c>
      <c r="C17" s="107">
        <v>0</v>
      </c>
      <c r="D17" s="107">
        <v>12000</v>
      </c>
      <c r="E17" s="107">
        <v>0</v>
      </c>
      <c r="F17" s="107">
        <v>0</v>
      </c>
      <c r="G17" s="108">
        <v>0</v>
      </c>
    </row>
    <row r="18" spans="1:7" x14ac:dyDescent="0.25">
      <c r="A18" s="4"/>
      <c r="B18" s="6"/>
      <c r="C18" s="4"/>
      <c r="D18" s="4"/>
      <c r="E18" s="4"/>
      <c r="F18" s="4"/>
      <c r="G18" s="5"/>
    </row>
  </sheetData>
  <mergeCells count="3">
    <mergeCell ref="A4:G4"/>
    <mergeCell ref="A5:G5"/>
    <mergeCell ref="A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workbookViewId="0">
      <selection activeCell="E10" sqref="E10"/>
    </sheetView>
  </sheetViews>
  <sheetFormatPr defaultRowHeight="15" x14ac:dyDescent="0.25"/>
  <cols>
    <col min="1" max="1" width="7.5703125" customWidth="1"/>
    <col min="2" max="2" width="47.42578125" style="2" customWidth="1"/>
    <col min="3" max="6" width="13.7109375" customWidth="1"/>
    <col min="7" max="7" width="10" style="3" customWidth="1"/>
  </cols>
  <sheetData>
    <row r="1" spans="1:8" x14ac:dyDescent="0.25">
      <c r="A1" s="10" t="s">
        <v>0</v>
      </c>
    </row>
    <row r="3" spans="1:8" x14ac:dyDescent="0.25">
      <c r="A3" s="111" t="s">
        <v>1</v>
      </c>
      <c r="B3" s="111"/>
      <c r="C3" s="111"/>
      <c r="D3" s="111"/>
      <c r="E3" s="111"/>
      <c r="F3" s="111"/>
      <c r="G3" s="111"/>
    </row>
    <row r="4" spans="1:8" x14ac:dyDescent="0.25">
      <c r="A4" s="111" t="s">
        <v>126</v>
      </c>
      <c r="B4" s="112"/>
      <c r="C4" s="112"/>
      <c r="D4" s="112"/>
      <c r="E4" s="112"/>
      <c r="F4" s="112"/>
      <c r="G4" s="112"/>
    </row>
    <row r="5" spans="1:8" x14ac:dyDescent="0.25">
      <c r="A5" s="111" t="s">
        <v>75</v>
      </c>
      <c r="B5" s="111"/>
      <c r="C5" s="111"/>
      <c r="D5" s="111"/>
      <c r="E5" s="111"/>
      <c r="F5" s="111"/>
      <c r="G5" s="111"/>
    </row>
    <row r="6" spans="1:8" ht="15.75" thickBot="1" x14ac:dyDescent="0.3"/>
    <row r="7" spans="1:8" s="2" customFormat="1" ht="24.75" x14ac:dyDescent="0.25">
      <c r="A7" s="11" t="s">
        <v>2</v>
      </c>
      <c r="B7" s="12" t="s">
        <v>3</v>
      </c>
      <c r="C7" s="12" t="s">
        <v>8</v>
      </c>
      <c r="D7" s="12" t="s">
        <v>74</v>
      </c>
      <c r="E7" s="12" t="s">
        <v>28</v>
      </c>
      <c r="F7" s="44" t="s">
        <v>76</v>
      </c>
      <c r="G7" s="13" t="s">
        <v>9</v>
      </c>
    </row>
    <row r="8" spans="1:8" ht="12" customHeight="1" thickBot="1" x14ac:dyDescent="0.3">
      <c r="A8" s="14"/>
      <c r="B8" s="15" t="s">
        <v>4</v>
      </c>
      <c r="C8" s="15" t="s">
        <v>5</v>
      </c>
      <c r="D8" s="15" t="s">
        <v>6</v>
      </c>
      <c r="E8" s="15" t="s">
        <v>7</v>
      </c>
      <c r="F8" s="45" t="s">
        <v>77</v>
      </c>
      <c r="G8" s="16" t="s">
        <v>78</v>
      </c>
      <c r="H8" s="1"/>
    </row>
    <row r="9" spans="1:8" ht="15.75" thickBot="1" x14ac:dyDescent="0.3">
      <c r="A9" s="57">
        <v>6</v>
      </c>
      <c r="B9" s="58" t="s">
        <v>91</v>
      </c>
      <c r="C9" s="59">
        <f>C10+C19+C22+C27</f>
        <v>1020087.07</v>
      </c>
      <c r="D9" s="59">
        <f>D10+D19+D22+D27</f>
        <v>1200100</v>
      </c>
      <c r="E9" s="59">
        <f>E10+E19+E22+E27</f>
        <v>1192446.4200000002</v>
      </c>
      <c r="F9" s="59">
        <f t="shared" ref="F9:F29" si="0">(E9/C9)*100</f>
        <v>116.89653315574328</v>
      </c>
      <c r="G9" s="60">
        <f>(E9/D9)*100</f>
        <v>99.36225481209901</v>
      </c>
    </row>
    <row r="10" spans="1:8" s="37" customFormat="1" ht="24.75" x14ac:dyDescent="0.25">
      <c r="A10" s="61">
        <v>63</v>
      </c>
      <c r="B10" s="62" t="s">
        <v>80</v>
      </c>
      <c r="C10" s="63">
        <f>C11+C14+C16</f>
        <v>883222.80999999994</v>
      </c>
      <c r="D10" s="63">
        <f>D11+D14+D16</f>
        <v>1054160</v>
      </c>
      <c r="E10" s="63">
        <f>E11+E14+E16</f>
        <v>1042628.66</v>
      </c>
      <c r="F10" s="63">
        <f t="shared" si="0"/>
        <v>118.04820348786056</v>
      </c>
      <c r="G10" s="63">
        <f>(E10/D10)*100</f>
        <v>98.906111026789105</v>
      </c>
    </row>
    <row r="11" spans="1:8" s="37" customFormat="1" ht="24.75" x14ac:dyDescent="0.25">
      <c r="A11" s="64">
        <v>636</v>
      </c>
      <c r="B11" s="65" t="s">
        <v>79</v>
      </c>
      <c r="C11" s="66">
        <f>SUM(C12:C13)</f>
        <v>857643.42</v>
      </c>
      <c r="D11" s="66">
        <f>SUM(D12:D13)</f>
        <v>1021740</v>
      </c>
      <c r="E11" s="66">
        <f>SUM(E12:E13)</f>
        <v>1009424.1900000001</v>
      </c>
      <c r="F11" s="66">
        <f t="shared" si="0"/>
        <v>117.69742138288662</v>
      </c>
      <c r="G11" s="66"/>
    </row>
    <row r="12" spans="1:8" s="37" customFormat="1" ht="23.25" x14ac:dyDescent="0.25">
      <c r="A12" s="38">
        <v>6361</v>
      </c>
      <c r="B12" s="39" t="s">
        <v>60</v>
      </c>
      <c r="C12" s="40">
        <v>853174.61</v>
      </c>
      <c r="D12" s="40">
        <v>1019700</v>
      </c>
      <c r="E12" s="40">
        <v>1007998.81</v>
      </c>
      <c r="F12" s="40">
        <f t="shared" si="0"/>
        <v>118.1468363199416</v>
      </c>
      <c r="G12" s="41"/>
    </row>
    <row r="13" spans="1:8" s="37" customFormat="1" ht="23.25" x14ac:dyDescent="0.25">
      <c r="A13" s="38">
        <v>6362</v>
      </c>
      <c r="B13" s="39" t="s">
        <v>61</v>
      </c>
      <c r="C13" s="40">
        <v>4468.8100000000004</v>
      </c>
      <c r="D13" s="40">
        <v>2040</v>
      </c>
      <c r="E13" s="40">
        <v>1425.38</v>
      </c>
      <c r="F13" s="40">
        <f t="shared" si="0"/>
        <v>31.896187128116882</v>
      </c>
      <c r="G13" s="40"/>
    </row>
    <row r="14" spans="1:8" s="37" customFormat="1" ht="24.75" x14ac:dyDescent="0.25">
      <c r="A14" s="67">
        <v>638</v>
      </c>
      <c r="B14" s="65" t="s">
        <v>81</v>
      </c>
      <c r="C14" s="46">
        <f>SUM(C15)</f>
        <v>3678.94</v>
      </c>
      <c r="D14" s="46">
        <f>SUM(D15)</f>
        <v>0</v>
      </c>
      <c r="E14" s="46">
        <f>SUM(E15)</f>
        <v>0</v>
      </c>
      <c r="F14" s="46">
        <f t="shared" si="0"/>
        <v>0</v>
      </c>
      <c r="G14" s="46"/>
    </row>
    <row r="15" spans="1:8" s="37" customFormat="1" ht="23.25" x14ac:dyDescent="0.25">
      <c r="A15" s="38">
        <v>6381</v>
      </c>
      <c r="B15" s="39" t="s">
        <v>82</v>
      </c>
      <c r="C15" s="40">
        <v>3678.94</v>
      </c>
      <c r="D15" s="40">
        <v>0</v>
      </c>
      <c r="E15" s="40">
        <v>0</v>
      </c>
      <c r="F15" s="40">
        <f t="shared" si="0"/>
        <v>0</v>
      </c>
      <c r="G15" s="40"/>
    </row>
    <row r="16" spans="1:8" s="37" customFormat="1" ht="15" customHeight="1" x14ac:dyDescent="0.25">
      <c r="A16" s="67">
        <v>639</v>
      </c>
      <c r="B16" s="65" t="s">
        <v>83</v>
      </c>
      <c r="C16" s="46">
        <f>SUM(C17:C18)</f>
        <v>21900.45</v>
      </c>
      <c r="D16" s="46">
        <f>SUM(D17:D18)</f>
        <v>32420</v>
      </c>
      <c r="E16" s="46">
        <f>SUM(E17:E18)</f>
        <v>33204.47</v>
      </c>
      <c r="F16" s="46">
        <f t="shared" si="0"/>
        <v>151.61546908853472</v>
      </c>
      <c r="G16" s="46"/>
    </row>
    <row r="17" spans="1:7" s="37" customFormat="1" ht="16.5" customHeight="1" x14ac:dyDescent="0.25">
      <c r="A17" s="38">
        <v>6391</v>
      </c>
      <c r="B17" s="39" t="s">
        <v>62</v>
      </c>
      <c r="C17" s="40">
        <v>251.91</v>
      </c>
      <c r="D17" s="40">
        <v>450</v>
      </c>
      <c r="E17" s="40">
        <v>415.12</v>
      </c>
      <c r="F17" s="40">
        <f t="shared" si="0"/>
        <v>164.78901194871185</v>
      </c>
      <c r="G17" s="41"/>
    </row>
    <row r="18" spans="1:7" s="37" customFormat="1" ht="23.25" x14ac:dyDescent="0.25">
      <c r="A18" s="38">
        <v>6393</v>
      </c>
      <c r="B18" s="39" t="s">
        <v>64</v>
      </c>
      <c r="C18" s="40">
        <v>21648.54</v>
      </c>
      <c r="D18" s="40">
        <v>31970</v>
      </c>
      <c r="E18" s="40">
        <v>32789.35</v>
      </c>
      <c r="F18" s="40">
        <f t="shared" si="0"/>
        <v>151.46217712603251</v>
      </c>
      <c r="G18" s="41"/>
    </row>
    <row r="19" spans="1:7" s="37" customFormat="1" ht="24.75" x14ac:dyDescent="0.25">
      <c r="A19" s="68">
        <v>65</v>
      </c>
      <c r="B19" s="69" t="s">
        <v>85</v>
      </c>
      <c r="C19" s="47">
        <f>C20</f>
        <v>35999.54</v>
      </c>
      <c r="D19" s="47">
        <f>D20</f>
        <v>28700</v>
      </c>
      <c r="E19" s="47">
        <f>E20</f>
        <v>27742.62</v>
      </c>
      <c r="F19" s="47">
        <f t="shared" si="0"/>
        <v>77.06381803767492</v>
      </c>
      <c r="G19" s="47">
        <f>(E19/D19)*100</f>
        <v>96.66418118466899</v>
      </c>
    </row>
    <row r="20" spans="1:7" s="37" customFormat="1" x14ac:dyDescent="0.25">
      <c r="A20" s="67">
        <v>652</v>
      </c>
      <c r="B20" s="65" t="s">
        <v>84</v>
      </c>
      <c r="C20" s="46">
        <f>SUM(C21)</f>
        <v>35999.54</v>
      </c>
      <c r="D20" s="46">
        <f>SUM(D21)</f>
        <v>28700</v>
      </c>
      <c r="E20" s="46">
        <f>SUM(E21)</f>
        <v>27742.62</v>
      </c>
      <c r="F20" s="46">
        <f t="shared" si="0"/>
        <v>77.06381803767492</v>
      </c>
      <c r="G20" s="47"/>
    </row>
    <row r="21" spans="1:7" s="42" customFormat="1" x14ac:dyDescent="0.25">
      <c r="A21" s="38">
        <v>6526</v>
      </c>
      <c r="B21" s="39" t="s">
        <v>66</v>
      </c>
      <c r="C21" s="40">
        <v>35999.54</v>
      </c>
      <c r="D21" s="40">
        <v>28700</v>
      </c>
      <c r="E21" s="40">
        <v>27742.62</v>
      </c>
      <c r="F21" s="40">
        <f t="shared" si="0"/>
        <v>77.06381803767492</v>
      </c>
      <c r="G21" s="40"/>
    </row>
    <row r="22" spans="1:7" s="42" customFormat="1" ht="24.75" customHeight="1" x14ac:dyDescent="0.25">
      <c r="A22" s="68">
        <v>66</v>
      </c>
      <c r="B22" s="69" t="s">
        <v>88</v>
      </c>
      <c r="C22" s="47">
        <f>C23+C25</f>
        <v>3782.8599999999997</v>
      </c>
      <c r="D22" s="47">
        <f>D23+D25</f>
        <v>5000</v>
      </c>
      <c r="E22" s="47">
        <f>E23+E25</f>
        <v>2173.09</v>
      </c>
      <c r="F22" s="47">
        <f t="shared" si="0"/>
        <v>57.445689240415987</v>
      </c>
      <c r="G22" s="47">
        <f>(E22/D22)*100</f>
        <v>43.461800000000004</v>
      </c>
    </row>
    <row r="23" spans="1:7" s="42" customFormat="1" x14ac:dyDescent="0.25">
      <c r="A23" s="67">
        <v>661</v>
      </c>
      <c r="B23" s="65" t="s">
        <v>86</v>
      </c>
      <c r="C23" s="46">
        <f>SUM(C24)</f>
        <v>2224.6999999999998</v>
      </c>
      <c r="D23" s="46">
        <f>SUM(D24)</f>
        <v>3000</v>
      </c>
      <c r="E23" s="46">
        <f>SUM(E24)</f>
        <v>1359.09</v>
      </c>
      <c r="F23" s="46">
        <f t="shared" si="0"/>
        <v>61.090933609025932</v>
      </c>
      <c r="G23" s="46"/>
    </row>
    <row r="24" spans="1:7" s="42" customFormat="1" x14ac:dyDescent="0.25">
      <c r="A24" s="38">
        <v>6615</v>
      </c>
      <c r="B24" s="39" t="s">
        <v>67</v>
      </c>
      <c r="C24" s="40">
        <v>2224.6999999999998</v>
      </c>
      <c r="D24" s="40">
        <v>3000</v>
      </c>
      <c r="E24" s="40">
        <v>1359.09</v>
      </c>
      <c r="F24" s="40">
        <f t="shared" si="0"/>
        <v>61.090933609025932</v>
      </c>
      <c r="G24" s="40"/>
    </row>
    <row r="25" spans="1:7" s="42" customFormat="1" ht="24.75" x14ac:dyDescent="0.25">
      <c r="A25" s="67">
        <v>663</v>
      </c>
      <c r="B25" s="65" t="s">
        <v>87</v>
      </c>
      <c r="C25" s="46">
        <f>SUM(C26)</f>
        <v>1558.16</v>
      </c>
      <c r="D25" s="46">
        <f>SUM(D26)</f>
        <v>2000</v>
      </c>
      <c r="E25" s="46">
        <f>SUM(E26)</f>
        <v>814</v>
      </c>
      <c r="F25" s="46">
        <f t="shared" si="0"/>
        <v>52.241104892950652</v>
      </c>
      <c r="G25" s="46"/>
    </row>
    <row r="26" spans="1:7" s="42" customFormat="1" x14ac:dyDescent="0.25">
      <c r="A26" s="38">
        <v>6631</v>
      </c>
      <c r="B26" s="39" t="s">
        <v>65</v>
      </c>
      <c r="C26" s="40">
        <v>1558.16</v>
      </c>
      <c r="D26" s="40">
        <v>2000</v>
      </c>
      <c r="E26" s="40">
        <v>814</v>
      </c>
      <c r="F26" s="40">
        <f t="shared" si="0"/>
        <v>52.241104892950652</v>
      </c>
      <c r="G26" s="40"/>
    </row>
    <row r="27" spans="1:7" s="42" customFormat="1" ht="24.75" x14ac:dyDescent="0.25">
      <c r="A27" s="70">
        <v>67</v>
      </c>
      <c r="B27" s="71" t="s">
        <v>90</v>
      </c>
      <c r="C27" s="72">
        <f>C28</f>
        <v>97081.86</v>
      </c>
      <c r="D27" s="72">
        <f>D28</f>
        <v>112240</v>
      </c>
      <c r="E27" s="72">
        <f>E28</f>
        <v>119902.05</v>
      </c>
      <c r="F27" s="72">
        <f t="shared" si="0"/>
        <v>123.5061318355458</v>
      </c>
      <c r="G27" s="72">
        <f>(E27/D27)*100</f>
        <v>106.82648788310762</v>
      </c>
    </row>
    <row r="28" spans="1:7" s="42" customFormat="1" ht="24.75" x14ac:dyDescent="0.25">
      <c r="A28" s="73">
        <v>671</v>
      </c>
      <c r="B28" s="74" t="s">
        <v>89</v>
      </c>
      <c r="C28" s="48">
        <f>SUM(C29:C30)</f>
        <v>97081.86</v>
      </c>
      <c r="D28" s="48">
        <f>SUM(D29:D30)</f>
        <v>112240</v>
      </c>
      <c r="E28" s="48">
        <f>SUM(E29:E30)</f>
        <v>119902.05</v>
      </c>
      <c r="F28" s="48">
        <f t="shared" si="0"/>
        <v>123.5061318355458</v>
      </c>
      <c r="G28" s="48"/>
    </row>
    <row r="29" spans="1:7" s="42" customFormat="1" ht="23.25" x14ac:dyDescent="0.25">
      <c r="A29" s="34">
        <v>6711</v>
      </c>
      <c r="B29" s="35" t="s">
        <v>59</v>
      </c>
      <c r="C29" s="36">
        <v>97081.86</v>
      </c>
      <c r="D29" s="36">
        <v>111580</v>
      </c>
      <c r="E29" s="36">
        <v>119243.07</v>
      </c>
      <c r="F29" s="36">
        <f t="shared" si="0"/>
        <v>122.82734385187923</v>
      </c>
      <c r="G29" s="36"/>
    </row>
    <row r="30" spans="1:7" s="42" customFormat="1" ht="23.25" x14ac:dyDescent="0.25">
      <c r="A30" s="38">
        <v>6712</v>
      </c>
      <c r="B30" s="39" t="s">
        <v>68</v>
      </c>
      <c r="C30" s="36">
        <v>0</v>
      </c>
      <c r="D30" s="36">
        <v>660</v>
      </c>
      <c r="E30" s="36">
        <v>658.98</v>
      </c>
      <c r="F30" s="36"/>
      <c r="G30" s="36"/>
    </row>
    <row r="31" spans="1:7" s="42" customFormat="1" ht="15.75" thickBot="1" x14ac:dyDescent="0.3">
      <c r="A31" s="34"/>
      <c r="B31" s="35"/>
      <c r="C31" s="36"/>
      <c r="D31" s="36"/>
      <c r="E31" s="36"/>
      <c r="F31" s="36"/>
      <c r="G31" s="36"/>
    </row>
    <row r="32" spans="1:7" s="42" customFormat="1" ht="15.75" thickBot="1" x14ac:dyDescent="0.3">
      <c r="A32" s="75">
        <v>9</v>
      </c>
      <c r="B32" s="76" t="s">
        <v>122</v>
      </c>
      <c r="C32" s="77">
        <f t="shared" ref="C32:E34" si="1">SUM(C33)</f>
        <v>0</v>
      </c>
      <c r="D32" s="77">
        <f t="shared" si="1"/>
        <v>12000</v>
      </c>
      <c r="E32" s="77">
        <f t="shared" si="1"/>
        <v>0</v>
      </c>
      <c r="F32" s="77"/>
      <c r="G32" s="78"/>
    </row>
    <row r="33" spans="1:7" s="42" customFormat="1" x14ac:dyDescent="0.25">
      <c r="A33" s="79">
        <v>92</v>
      </c>
      <c r="B33" s="62" t="s">
        <v>122</v>
      </c>
      <c r="C33" s="94">
        <f t="shared" si="1"/>
        <v>0</v>
      </c>
      <c r="D33" s="94">
        <f t="shared" si="1"/>
        <v>12000</v>
      </c>
      <c r="E33" s="94">
        <f t="shared" si="1"/>
        <v>0</v>
      </c>
      <c r="F33" s="94"/>
      <c r="G33" s="94"/>
    </row>
    <row r="34" spans="1:7" s="42" customFormat="1" x14ac:dyDescent="0.25">
      <c r="A34" s="67">
        <v>922</v>
      </c>
      <c r="B34" s="65" t="s">
        <v>123</v>
      </c>
      <c r="C34" s="48">
        <f t="shared" si="1"/>
        <v>0</v>
      </c>
      <c r="D34" s="48">
        <f t="shared" si="1"/>
        <v>12000</v>
      </c>
      <c r="E34" s="48">
        <f t="shared" si="1"/>
        <v>0</v>
      </c>
      <c r="F34" s="48"/>
      <c r="G34" s="48"/>
    </row>
    <row r="35" spans="1:7" s="4" customFormat="1" ht="15.75" thickBot="1" x14ac:dyDescent="0.3">
      <c r="A35" s="34">
        <v>9221</v>
      </c>
      <c r="B35" s="35" t="s">
        <v>70</v>
      </c>
      <c r="C35" s="36">
        <v>0</v>
      </c>
      <c r="D35" s="36">
        <v>12000</v>
      </c>
      <c r="E35" s="36">
        <v>0</v>
      </c>
      <c r="F35" s="36"/>
      <c r="G35" s="36"/>
    </row>
    <row r="36" spans="1:7" s="4" customFormat="1" ht="15.75" thickBot="1" x14ac:dyDescent="0.3">
      <c r="A36" s="95" t="s">
        <v>124</v>
      </c>
      <c r="B36" s="96" t="s">
        <v>125</v>
      </c>
      <c r="C36" s="97">
        <f>C9+C32</f>
        <v>1020087.07</v>
      </c>
      <c r="D36" s="97">
        <f>D9+D32</f>
        <v>1212100</v>
      </c>
      <c r="E36" s="97">
        <f>E9+E32</f>
        <v>1192446.4200000002</v>
      </c>
      <c r="F36" s="97">
        <f>(E36/C36)*100</f>
        <v>116.89653315574328</v>
      </c>
      <c r="G36" s="98">
        <f>(E36/D36)*100</f>
        <v>98.378551274647322</v>
      </c>
    </row>
    <row r="37" spans="1:7" s="4" customFormat="1" ht="15.75" thickBot="1" x14ac:dyDescent="0.3">
      <c r="A37" s="50"/>
      <c r="B37" s="51"/>
      <c r="C37" s="49"/>
      <c r="D37" s="49"/>
      <c r="E37" s="49"/>
      <c r="F37" s="49"/>
      <c r="G37" s="49"/>
    </row>
    <row r="38" spans="1:7" s="4" customFormat="1" ht="15.75" thickBot="1" x14ac:dyDescent="0.3">
      <c r="A38" s="75">
        <v>3</v>
      </c>
      <c r="B38" s="76" t="s">
        <v>92</v>
      </c>
      <c r="C38" s="77">
        <f>C39+C47+C78+C81+C84</f>
        <v>1026909.6399999999</v>
      </c>
      <c r="D38" s="77">
        <f>D39+D368+D47+D78+D81+D84</f>
        <v>1205100</v>
      </c>
      <c r="E38" s="77">
        <f>E39+E47+E78+E81+E84</f>
        <v>1194069.1600000001</v>
      </c>
      <c r="F38" s="77">
        <f>(E38/C38)*100</f>
        <v>116.27791905819487</v>
      </c>
      <c r="G38" s="78">
        <f>(E38/D38)*100</f>
        <v>99.08465355572153</v>
      </c>
    </row>
    <row r="39" spans="1:7" s="4" customFormat="1" x14ac:dyDescent="0.25">
      <c r="A39" s="79">
        <v>31</v>
      </c>
      <c r="B39" s="62" t="s">
        <v>94</v>
      </c>
      <c r="C39" s="80">
        <f>C40+C42+C44</f>
        <v>854625.03999999992</v>
      </c>
      <c r="D39" s="80">
        <f>D40+D42+D44</f>
        <v>982040</v>
      </c>
      <c r="E39" s="80">
        <f>E40+E42+E44</f>
        <v>982176.18</v>
      </c>
      <c r="F39" s="80">
        <f t="shared" ref="F39:F46" si="2">(E39/C39)*100</f>
        <v>114.92480725816321</v>
      </c>
      <c r="G39" s="80">
        <f>(E39/D39)*100</f>
        <v>100.01386705225856</v>
      </c>
    </row>
    <row r="40" spans="1:7" s="4" customFormat="1" x14ac:dyDescent="0.25">
      <c r="A40" s="81">
        <v>311</v>
      </c>
      <c r="B40" s="82" t="s">
        <v>93</v>
      </c>
      <c r="C40" s="46">
        <f>SUM(C41)</f>
        <v>707934.97</v>
      </c>
      <c r="D40" s="46">
        <f>SUM(D41)</f>
        <v>800070</v>
      </c>
      <c r="E40" s="46">
        <f>SUM(E41)</f>
        <v>800931.78</v>
      </c>
      <c r="F40" s="46">
        <f t="shared" si="2"/>
        <v>113.13634923275511</v>
      </c>
      <c r="G40" s="46"/>
    </row>
    <row r="41" spans="1:7" s="4" customFormat="1" x14ac:dyDescent="0.25">
      <c r="A41" s="38">
        <v>3111</v>
      </c>
      <c r="B41" s="39" t="s">
        <v>29</v>
      </c>
      <c r="C41" s="40">
        <v>707934.97</v>
      </c>
      <c r="D41" s="40">
        <v>800070</v>
      </c>
      <c r="E41" s="40">
        <v>800931.78</v>
      </c>
      <c r="F41" s="40">
        <f t="shared" si="2"/>
        <v>113.13634923275511</v>
      </c>
      <c r="G41" s="40"/>
    </row>
    <row r="42" spans="1:7" s="4" customFormat="1" x14ac:dyDescent="0.25">
      <c r="A42" s="67">
        <v>312</v>
      </c>
      <c r="B42" s="65" t="s">
        <v>10</v>
      </c>
      <c r="C42" s="46">
        <f>SUM(C43)</f>
        <v>29773.98</v>
      </c>
      <c r="D42" s="46">
        <f>SUM(D43)</f>
        <v>49600</v>
      </c>
      <c r="E42" s="46">
        <f>SUM(E43)</f>
        <v>49070.31</v>
      </c>
      <c r="F42" s="46">
        <f t="shared" si="2"/>
        <v>164.80937382237778</v>
      </c>
      <c r="G42" s="46"/>
    </row>
    <row r="43" spans="1:7" s="4" customFormat="1" x14ac:dyDescent="0.25">
      <c r="A43" s="38">
        <v>3121</v>
      </c>
      <c r="B43" s="39" t="s">
        <v>10</v>
      </c>
      <c r="C43" s="40">
        <v>29773.98</v>
      </c>
      <c r="D43" s="40">
        <v>49600</v>
      </c>
      <c r="E43" s="40">
        <v>49070.31</v>
      </c>
      <c r="F43" s="40">
        <f t="shared" si="2"/>
        <v>164.80937382237778</v>
      </c>
      <c r="G43" s="40"/>
    </row>
    <row r="44" spans="1:7" s="4" customFormat="1" x14ac:dyDescent="0.25">
      <c r="A44" s="67">
        <v>313</v>
      </c>
      <c r="B44" s="65" t="s">
        <v>11</v>
      </c>
      <c r="C44" s="46">
        <f>SUM(C45:C46)</f>
        <v>116916.09</v>
      </c>
      <c r="D44" s="46">
        <f>SUM(D45:D46)</f>
        <v>132370</v>
      </c>
      <c r="E44" s="46">
        <f>SUM(E45:E46)</f>
        <v>132174.09</v>
      </c>
      <c r="F44" s="46">
        <f t="shared" si="2"/>
        <v>113.05038510952599</v>
      </c>
      <c r="G44" s="46"/>
    </row>
    <row r="45" spans="1:7" s="4" customFormat="1" x14ac:dyDescent="0.25">
      <c r="A45" s="38">
        <v>3132</v>
      </c>
      <c r="B45" s="39" t="s">
        <v>32</v>
      </c>
      <c r="C45" s="40">
        <v>116656.72</v>
      </c>
      <c r="D45" s="40">
        <v>132270</v>
      </c>
      <c r="E45" s="40">
        <v>132125.09</v>
      </c>
      <c r="F45" s="40">
        <f t="shared" si="2"/>
        <v>113.25973334412282</v>
      </c>
      <c r="G45" s="40"/>
    </row>
    <row r="46" spans="1:7" s="4" customFormat="1" x14ac:dyDescent="0.25">
      <c r="A46" s="38">
        <v>3133</v>
      </c>
      <c r="B46" s="39" t="s">
        <v>33</v>
      </c>
      <c r="C46" s="40">
        <v>259.37</v>
      </c>
      <c r="D46" s="40">
        <v>100</v>
      </c>
      <c r="E46" s="40">
        <v>49</v>
      </c>
      <c r="F46" s="40">
        <f t="shared" si="2"/>
        <v>18.891930446851987</v>
      </c>
      <c r="G46" s="40"/>
    </row>
    <row r="47" spans="1:7" s="4" customFormat="1" x14ac:dyDescent="0.25">
      <c r="A47" s="68">
        <v>32</v>
      </c>
      <c r="B47" s="69" t="s">
        <v>95</v>
      </c>
      <c r="C47" s="47">
        <f>C48+C52+C59+C69+C71</f>
        <v>153157.39000000001</v>
      </c>
      <c r="D47" s="47">
        <f>D48+D52+D59+D69+D71</f>
        <v>207230</v>
      </c>
      <c r="E47" s="47">
        <f>E48+E52+E59+E69+E71</f>
        <v>196973.87</v>
      </c>
      <c r="F47" s="47">
        <f t="shared" ref="F47:F57" si="3">(E47/C47)*100</f>
        <v>128.60879256299677</v>
      </c>
      <c r="G47" s="47">
        <f>(E47/D47)*100</f>
        <v>95.050846885103496</v>
      </c>
    </row>
    <row r="48" spans="1:7" s="4" customFormat="1" x14ac:dyDescent="0.25">
      <c r="A48" s="67">
        <v>321</v>
      </c>
      <c r="B48" s="65" t="s">
        <v>96</v>
      </c>
      <c r="C48" s="46">
        <f>SUM(C49:C51)</f>
        <v>27238.010000000002</v>
      </c>
      <c r="D48" s="46">
        <f>SUM(D49:D51)</f>
        <v>30560</v>
      </c>
      <c r="E48" s="46">
        <f>SUM(E49:E51)</f>
        <v>30159.4</v>
      </c>
      <c r="F48" s="46">
        <f t="shared" si="3"/>
        <v>110.72541643093604</v>
      </c>
      <c r="G48" s="46"/>
    </row>
    <row r="49" spans="1:7" s="4" customFormat="1" x14ac:dyDescent="0.25">
      <c r="A49" s="38">
        <v>3211</v>
      </c>
      <c r="B49" s="39" t="s">
        <v>34</v>
      </c>
      <c r="C49" s="40">
        <v>9199.7900000000009</v>
      </c>
      <c r="D49" s="40">
        <v>6160</v>
      </c>
      <c r="E49" s="40">
        <v>5896.86</v>
      </c>
      <c r="F49" s="40">
        <f t="shared" si="3"/>
        <v>64.097767449039594</v>
      </c>
      <c r="G49" s="40"/>
    </row>
    <row r="50" spans="1:7" s="4" customFormat="1" x14ac:dyDescent="0.25">
      <c r="A50" s="38">
        <v>3212</v>
      </c>
      <c r="B50" s="39" t="s">
        <v>30</v>
      </c>
      <c r="C50" s="40">
        <v>17760.07</v>
      </c>
      <c r="D50" s="40">
        <v>19470</v>
      </c>
      <c r="E50" s="40">
        <v>19649.54</v>
      </c>
      <c r="F50" s="40">
        <f t="shared" si="3"/>
        <v>110.63886572519141</v>
      </c>
      <c r="G50" s="40"/>
    </row>
    <row r="51" spans="1:7" s="4" customFormat="1" x14ac:dyDescent="0.25">
      <c r="A51" s="38">
        <v>3213</v>
      </c>
      <c r="B51" s="39" t="s">
        <v>45</v>
      </c>
      <c r="C51" s="40">
        <v>278.14999999999998</v>
      </c>
      <c r="D51" s="40">
        <v>4930</v>
      </c>
      <c r="E51" s="40">
        <v>4613</v>
      </c>
      <c r="F51" s="40">
        <f t="shared" si="3"/>
        <v>1658.4576667265865</v>
      </c>
      <c r="G51" s="40"/>
    </row>
    <row r="52" spans="1:7" s="4" customFormat="1" x14ac:dyDescent="0.25">
      <c r="A52" s="67">
        <v>322</v>
      </c>
      <c r="B52" s="65" t="s">
        <v>97</v>
      </c>
      <c r="C52" s="46">
        <f>SUM(C53:C58)</f>
        <v>33290.47</v>
      </c>
      <c r="D52" s="46">
        <f>SUM(D53:D58)</f>
        <v>36830</v>
      </c>
      <c r="E52" s="46">
        <f>SUM(E53:E58)</f>
        <v>36587.729999999996</v>
      </c>
      <c r="F52" s="46">
        <f t="shared" si="3"/>
        <v>109.90451621740394</v>
      </c>
      <c r="G52" s="46"/>
    </row>
    <row r="53" spans="1:7" s="4" customFormat="1" x14ac:dyDescent="0.25">
      <c r="A53" s="38">
        <v>3221</v>
      </c>
      <c r="B53" s="39" t="s">
        <v>31</v>
      </c>
      <c r="C53" s="40">
        <v>5240.01</v>
      </c>
      <c r="D53" s="40">
        <v>5550</v>
      </c>
      <c r="E53" s="40">
        <v>6504.41</v>
      </c>
      <c r="F53" s="40">
        <f t="shared" si="3"/>
        <v>124.12972494327302</v>
      </c>
      <c r="G53" s="40"/>
    </row>
    <row r="54" spans="1:7" s="4" customFormat="1" x14ac:dyDescent="0.25">
      <c r="A54" s="38">
        <v>3222</v>
      </c>
      <c r="B54" s="39" t="s">
        <v>56</v>
      </c>
      <c r="C54" s="40">
        <v>3255.31</v>
      </c>
      <c r="D54" s="40">
        <v>4250</v>
      </c>
      <c r="E54" s="40">
        <v>3832.86</v>
      </c>
      <c r="F54" s="40">
        <f t="shared" si="3"/>
        <v>117.74178188866806</v>
      </c>
      <c r="G54" s="40"/>
    </row>
    <row r="55" spans="1:7" s="4" customFormat="1" x14ac:dyDescent="0.25">
      <c r="A55" s="38">
        <v>3223</v>
      </c>
      <c r="B55" s="39" t="s">
        <v>46</v>
      </c>
      <c r="C55" s="40">
        <v>23433.47</v>
      </c>
      <c r="D55" s="40">
        <v>23000</v>
      </c>
      <c r="E55" s="40">
        <v>22845.59</v>
      </c>
      <c r="F55" s="40">
        <f t="shared" si="3"/>
        <v>97.491280634067422</v>
      </c>
      <c r="G55" s="40"/>
    </row>
    <row r="56" spans="1:7" s="4" customFormat="1" x14ac:dyDescent="0.25">
      <c r="A56" s="38">
        <v>3224</v>
      </c>
      <c r="B56" s="39" t="s">
        <v>47</v>
      </c>
      <c r="C56" s="40">
        <v>1121.04</v>
      </c>
      <c r="D56" s="40">
        <v>1250</v>
      </c>
      <c r="E56" s="40">
        <v>1643.13</v>
      </c>
      <c r="F56" s="40">
        <f t="shared" si="3"/>
        <v>146.57193320488119</v>
      </c>
      <c r="G56" s="40"/>
    </row>
    <row r="57" spans="1:7" s="4" customFormat="1" x14ac:dyDescent="0.25">
      <c r="A57" s="38">
        <v>3225</v>
      </c>
      <c r="B57" s="39" t="s">
        <v>35</v>
      </c>
      <c r="C57" s="40">
        <v>240.64</v>
      </c>
      <c r="D57" s="40">
        <v>2100</v>
      </c>
      <c r="E57" s="40">
        <v>1083.24</v>
      </c>
      <c r="F57" s="40">
        <f t="shared" si="3"/>
        <v>450.14960106382978</v>
      </c>
      <c r="G57" s="40"/>
    </row>
    <row r="58" spans="1:7" s="4" customFormat="1" x14ac:dyDescent="0.25">
      <c r="A58" s="38">
        <v>3227</v>
      </c>
      <c r="B58" s="39" t="s">
        <v>48</v>
      </c>
      <c r="C58" s="40">
        <v>0</v>
      </c>
      <c r="D58" s="40">
        <v>680</v>
      </c>
      <c r="E58" s="40">
        <v>678.5</v>
      </c>
      <c r="F58" s="40"/>
      <c r="G58" s="40"/>
    </row>
    <row r="59" spans="1:7" s="4" customFormat="1" x14ac:dyDescent="0.25">
      <c r="A59" s="67">
        <v>323</v>
      </c>
      <c r="B59" s="65" t="s">
        <v>98</v>
      </c>
      <c r="C59" s="46">
        <f>SUM(C60:C68)</f>
        <v>30110.71</v>
      </c>
      <c r="D59" s="46">
        <f>SUM(D60:D68)</f>
        <v>31140</v>
      </c>
      <c r="E59" s="46">
        <f>SUM(E60:E68)</f>
        <v>28722.620000000003</v>
      </c>
      <c r="F59" s="46">
        <f t="shared" ref="F59:F83" si="4">(E59/C59)*100</f>
        <v>95.390045601714476</v>
      </c>
      <c r="G59" s="46"/>
    </row>
    <row r="60" spans="1:7" s="4" customFormat="1" x14ac:dyDescent="0.25">
      <c r="A60" s="38">
        <v>3231</v>
      </c>
      <c r="B60" s="39" t="s">
        <v>36</v>
      </c>
      <c r="C60" s="40">
        <v>6394.06</v>
      </c>
      <c r="D60" s="40">
        <v>3250</v>
      </c>
      <c r="E60" s="40">
        <v>2281.7199999999998</v>
      </c>
      <c r="F60" s="40">
        <f t="shared" si="4"/>
        <v>35.6849951361107</v>
      </c>
      <c r="G60" s="40"/>
    </row>
    <row r="61" spans="1:7" s="4" customFormat="1" x14ac:dyDescent="0.25">
      <c r="A61" s="38">
        <v>3232</v>
      </c>
      <c r="B61" s="39" t="s">
        <v>49</v>
      </c>
      <c r="C61" s="40">
        <v>5862.27</v>
      </c>
      <c r="D61" s="40">
        <v>3200</v>
      </c>
      <c r="E61" s="40">
        <v>2898.57</v>
      </c>
      <c r="F61" s="40">
        <f t="shared" si="4"/>
        <v>49.444498462199796</v>
      </c>
      <c r="G61" s="40"/>
    </row>
    <row r="62" spans="1:7" s="4" customFormat="1" x14ac:dyDescent="0.25">
      <c r="A62" s="38">
        <v>3233</v>
      </c>
      <c r="B62" s="39" t="s">
        <v>50</v>
      </c>
      <c r="C62" s="40">
        <v>254.83</v>
      </c>
      <c r="D62" s="40">
        <v>260</v>
      </c>
      <c r="E62" s="40">
        <v>254.88</v>
      </c>
      <c r="F62" s="40">
        <f t="shared" si="4"/>
        <v>100.0196209237531</v>
      </c>
      <c r="G62" s="40"/>
    </row>
    <row r="63" spans="1:7" s="4" customFormat="1" x14ac:dyDescent="0.25">
      <c r="A63" s="38">
        <v>3234</v>
      </c>
      <c r="B63" s="39" t="s">
        <v>51</v>
      </c>
      <c r="C63" s="40">
        <v>8522.7199999999993</v>
      </c>
      <c r="D63" s="40">
        <v>8000</v>
      </c>
      <c r="E63" s="40">
        <v>7472.52</v>
      </c>
      <c r="F63" s="40">
        <f t="shared" si="4"/>
        <v>87.677642818255222</v>
      </c>
      <c r="G63" s="40"/>
    </row>
    <row r="64" spans="1:7" s="4" customFormat="1" x14ac:dyDescent="0.25">
      <c r="A64" s="38">
        <v>3235</v>
      </c>
      <c r="B64" s="39" t="s">
        <v>52</v>
      </c>
      <c r="C64" s="40">
        <v>2339.9499999999998</v>
      </c>
      <c r="D64" s="40">
        <v>2800</v>
      </c>
      <c r="E64" s="40">
        <v>2801.51</v>
      </c>
      <c r="F64" s="40">
        <f t="shared" si="4"/>
        <v>119.72520780358558</v>
      </c>
      <c r="G64" s="40"/>
    </row>
    <row r="65" spans="1:7" s="4" customFormat="1" x14ac:dyDescent="0.25">
      <c r="A65" s="38">
        <v>3236</v>
      </c>
      <c r="B65" s="39" t="s">
        <v>37</v>
      </c>
      <c r="C65" s="40">
        <v>3761.46</v>
      </c>
      <c r="D65" s="40">
        <v>3600</v>
      </c>
      <c r="E65" s="40">
        <v>3498.34</v>
      </c>
      <c r="F65" s="40">
        <f t="shared" si="4"/>
        <v>93.004843863818849</v>
      </c>
      <c r="G65" s="40"/>
    </row>
    <row r="66" spans="1:7" s="4" customFormat="1" x14ac:dyDescent="0.25">
      <c r="A66" s="38">
        <v>3237</v>
      </c>
      <c r="B66" s="39" t="s">
        <v>38</v>
      </c>
      <c r="C66" s="40">
        <v>1741.25</v>
      </c>
      <c r="D66" s="40">
        <v>7930</v>
      </c>
      <c r="E66" s="40">
        <v>7350.65</v>
      </c>
      <c r="F66" s="40">
        <f t="shared" si="4"/>
        <v>422.14788226848532</v>
      </c>
      <c r="G66" s="40"/>
    </row>
    <row r="67" spans="1:7" s="4" customFormat="1" x14ac:dyDescent="0.25">
      <c r="A67" s="38">
        <v>3238</v>
      </c>
      <c r="B67" s="39" t="s">
        <v>53</v>
      </c>
      <c r="C67" s="40">
        <v>170.3</v>
      </c>
      <c r="D67" s="40">
        <v>580</v>
      </c>
      <c r="E67" s="40">
        <v>637.6</v>
      </c>
      <c r="F67" s="40">
        <f t="shared" si="4"/>
        <v>374.39812096300648</v>
      </c>
      <c r="G67" s="40"/>
    </row>
    <row r="68" spans="1:7" s="4" customFormat="1" x14ac:dyDescent="0.25">
      <c r="A68" s="38">
        <v>3239</v>
      </c>
      <c r="B68" s="39" t="s">
        <v>39</v>
      </c>
      <c r="C68" s="40">
        <v>1063.8699999999999</v>
      </c>
      <c r="D68" s="40">
        <v>1520</v>
      </c>
      <c r="E68" s="40">
        <v>1526.83</v>
      </c>
      <c r="F68" s="40">
        <f t="shared" si="4"/>
        <v>143.51659507270625</v>
      </c>
      <c r="G68" s="40"/>
    </row>
    <row r="69" spans="1:7" s="4" customFormat="1" x14ac:dyDescent="0.25">
      <c r="A69" s="67">
        <v>324</v>
      </c>
      <c r="B69" s="65" t="s">
        <v>12</v>
      </c>
      <c r="C69" s="46">
        <f>SUM(C70)</f>
        <v>2972.99</v>
      </c>
      <c r="D69" s="46">
        <f>SUM(D70)</f>
        <v>2000</v>
      </c>
      <c r="E69" s="46">
        <f>SUM(E70)</f>
        <v>2000</v>
      </c>
      <c r="F69" s="46">
        <f t="shared" si="4"/>
        <v>67.272341985677713</v>
      </c>
      <c r="G69" s="46"/>
    </row>
    <row r="70" spans="1:7" s="4" customFormat="1" x14ac:dyDescent="0.25">
      <c r="A70" s="38">
        <v>3241</v>
      </c>
      <c r="B70" s="39" t="s">
        <v>12</v>
      </c>
      <c r="C70" s="40">
        <v>2972.99</v>
      </c>
      <c r="D70" s="40">
        <v>2000</v>
      </c>
      <c r="E70" s="40">
        <v>2000</v>
      </c>
      <c r="F70" s="40">
        <f t="shared" si="4"/>
        <v>67.272341985677713</v>
      </c>
      <c r="G70" s="40"/>
    </row>
    <row r="71" spans="1:7" s="4" customFormat="1" x14ac:dyDescent="0.25">
      <c r="A71" s="67">
        <v>329</v>
      </c>
      <c r="B71" s="65" t="s">
        <v>13</v>
      </c>
      <c r="C71" s="46">
        <f>SUM(C72:C77)</f>
        <v>59545.21</v>
      </c>
      <c r="D71" s="46">
        <f>SUM(D72:D77)</f>
        <v>106700</v>
      </c>
      <c r="E71" s="46">
        <f>SUM(E72:E77)</f>
        <v>99504.12000000001</v>
      </c>
      <c r="F71" s="46">
        <f t="shared" si="4"/>
        <v>167.10684201130536</v>
      </c>
      <c r="G71" s="46"/>
    </row>
    <row r="72" spans="1:7" s="4" customFormat="1" x14ac:dyDescent="0.25">
      <c r="A72" s="38">
        <v>3292</v>
      </c>
      <c r="B72" s="39" t="s">
        <v>54</v>
      </c>
      <c r="C72" s="40">
        <v>1921.41</v>
      </c>
      <c r="D72" s="40">
        <v>1540</v>
      </c>
      <c r="E72" s="40">
        <v>1460.63</v>
      </c>
      <c r="F72" s="40">
        <f t="shared" si="4"/>
        <v>76.018652968393013</v>
      </c>
      <c r="G72" s="40"/>
    </row>
    <row r="73" spans="1:7" s="4" customFormat="1" x14ac:dyDescent="0.25">
      <c r="A73" s="38">
        <v>3293</v>
      </c>
      <c r="B73" s="39" t="s">
        <v>40</v>
      </c>
      <c r="C73" s="40">
        <v>1273.82</v>
      </c>
      <c r="D73" s="40">
        <v>750</v>
      </c>
      <c r="E73" s="40">
        <v>123.17</v>
      </c>
      <c r="F73" s="40">
        <f t="shared" si="4"/>
        <v>9.669341037195208</v>
      </c>
      <c r="G73" s="40"/>
    </row>
    <row r="74" spans="1:7" s="4" customFormat="1" x14ac:dyDescent="0.25">
      <c r="A74" s="38">
        <v>3294</v>
      </c>
      <c r="B74" s="39" t="s">
        <v>55</v>
      </c>
      <c r="C74" s="40">
        <v>159.27000000000001</v>
      </c>
      <c r="D74" s="40">
        <v>170</v>
      </c>
      <c r="E74" s="40">
        <v>163.09</v>
      </c>
      <c r="F74" s="40">
        <f t="shared" si="4"/>
        <v>102.39844289571167</v>
      </c>
      <c r="G74" s="40"/>
    </row>
    <row r="75" spans="1:7" s="4" customFormat="1" x14ac:dyDescent="0.25">
      <c r="A75" s="38">
        <v>3295</v>
      </c>
      <c r="B75" s="39" t="s">
        <v>41</v>
      </c>
      <c r="C75" s="40">
        <v>4766.08</v>
      </c>
      <c r="D75" s="40">
        <v>3890</v>
      </c>
      <c r="E75" s="40">
        <v>3737.74</v>
      </c>
      <c r="F75" s="40">
        <f t="shared" si="4"/>
        <v>78.423778031422046</v>
      </c>
      <c r="G75" s="40"/>
    </row>
    <row r="76" spans="1:7" s="4" customFormat="1" x14ac:dyDescent="0.25">
      <c r="A76" s="38">
        <v>3296</v>
      </c>
      <c r="B76" s="39" t="s">
        <v>42</v>
      </c>
      <c r="C76" s="40">
        <v>7148.71</v>
      </c>
      <c r="D76" s="40">
        <v>3000</v>
      </c>
      <c r="E76" s="40">
        <v>2658.61</v>
      </c>
      <c r="F76" s="40">
        <f t="shared" si="4"/>
        <v>37.190066459543054</v>
      </c>
      <c r="G76" s="40"/>
    </row>
    <row r="77" spans="1:7" s="4" customFormat="1" x14ac:dyDescent="0.25">
      <c r="A77" s="38">
        <v>3299</v>
      </c>
      <c r="B77" s="39" t="s">
        <v>13</v>
      </c>
      <c r="C77" s="40">
        <v>44275.92</v>
      </c>
      <c r="D77" s="40">
        <v>97350</v>
      </c>
      <c r="E77" s="40">
        <v>91360.88</v>
      </c>
      <c r="F77" s="40">
        <f t="shared" si="4"/>
        <v>206.34439668334389</v>
      </c>
      <c r="G77" s="40"/>
    </row>
    <row r="78" spans="1:7" s="4" customFormat="1" x14ac:dyDescent="0.25">
      <c r="A78" s="68">
        <v>34</v>
      </c>
      <c r="B78" s="69" t="s">
        <v>99</v>
      </c>
      <c r="C78" s="47">
        <f t="shared" ref="C78:E79" si="5">SUM(C79)</f>
        <v>6264.24</v>
      </c>
      <c r="D78" s="47">
        <f t="shared" si="5"/>
        <v>2000</v>
      </c>
      <c r="E78" s="47">
        <f t="shared" si="5"/>
        <v>1458.66</v>
      </c>
      <c r="F78" s="47">
        <f t="shared" si="4"/>
        <v>23.285506302440524</v>
      </c>
      <c r="G78" s="47">
        <f>(E78/D78)*100</f>
        <v>72.933000000000007</v>
      </c>
    </row>
    <row r="79" spans="1:7" s="4" customFormat="1" x14ac:dyDescent="0.25">
      <c r="A79" s="67">
        <v>343</v>
      </c>
      <c r="B79" s="65" t="s">
        <v>100</v>
      </c>
      <c r="C79" s="46">
        <f t="shared" si="5"/>
        <v>6264.24</v>
      </c>
      <c r="D79" s="46">
        <f t="shared" si="5"/>
        <v>2000</v>
      </c>
      <c r="E79" s="46">
        <f t="shared" si="5"/>
        <v>1458.66</v>
      </c>
      <c r="F79" s="46">
        <f t="shared" si="4"/>
        <v>23.285506302440524</v>
      </c>
      <c r="G79" s="46"/>
    </row>
    <row r="80" spans="1:7" s="4" customFormat="1" x14ac:dyDescent="0.25">
      <c r="A80" s="38">
        <v>3433</v>
      </c>
      <c r="B80" s="39" t="s">
        <v>43</v>
      </c>
      <c r="C80" s="40">
        <v>6264.24</v>
      </c>
      <c r="D80" s="40">
        <v>2000</v>
      </c>
      <c r="E80" s="40">
        <v>1458.66</v>
      </c>
      <c r="F80" s="40">
        <f t="shared" si="4"/>
        <v>23.285506302440524</v>
      </c>
      <c r="G80" s="40"/>
    </row>
    <row r="81" spans="1:7" s="4" customFormat="1" x14ac:dyDescent="0.25">
      <c r="A81" s="68">
        <v>37</v>
      </c>
      <c r="B81" s="69" t="s">
        <v>120</v>
      </c>
      <c r="C81" s="47">
        <f t="shared" ref="C81:E82" si="6">SUM(C82)</f>
        <v>12862.97</v>
      </c>
      <c r="D81" s="47">
        <f t="shared" si="6"/>
        <v>13200</v>
      </c>
      <c r="E81" s="47">
        <f t="shared" si="6"/>
        <v>12836.12</v>
      </c>
      <c r="F81" s="47">
        <f t="shared" si="4"/>
        <v>99.791261271696982</v>
      </c>
      <c r="G81" s="47">
        <f>(E81/D81)*100</f>
        <v>97.243333333333339</v>
      </c>
    </row>
    <row r="82" spans="1:7" s="4" customFormat="1" x14ac:dyDescent="0.25">
      <c r="A82" s="67">
        <v>372</v>
      </c>
      <c r="B82" s="65" t="s">
        <v>101</v>
      </c>
      <c r="C82" s="46">
        <f t="shared" si="6"/>
        <v>12862.97</v>
      </c>
      <c r="D82" s="46">
        <f t="shared" si="6"/>
        <v>13200</v>
      </c>
      <c r="E82" s="46">
        <f t="shared" si="6"/>
        <v>12836.12</v>
      </c>
      <c r="F82" s="46">
        <f t="shared" si="4"/>
        <v>99.791261271696982</v>
      </c>
      <c r="G82" s="46"/>
    </row>
    <row r="83" spans="1:7" x14ac:dyDescent="0.25">
      <c r="A83" s="38">
        <v>3722</v>
      </c>
      <c r="B83" s="39" t="s">
        <v>44</v>
      </c>
      <c r="C83" s="40">
        <v>12862.97</v>
      </c>
      <c r="D83" s="40">
        <v>13200</v>
      </c>
      <c r="E83" s="40">
        <v>12836.12</v>
      </c>
      <c r="F83" s="40">
        <f t="shared" si="4"/>
        <v>99.791261271696982</v>
      </c>
      <c r="G83" s="40"/>
    </row>
    <row r="84" spans="1:7" s="4" customFormat="1" x14ac:dyDescent="0.25">
      <c r="A84" s="68">
        <v>38</v>
      </c>
      <c r="B84" s="69" t="s">
        <v>102</v>
      </c>
      <c r="C84" s="47">
        <f t="shared" ref="C84:E85" si="7">SUM(C85)</f>
        <v>0</v>
      </c>
      <c r="D84" s="47">
        <f t="shared" si="7"/>
        <v>630</v>
      </c>
      <c r="E84" s="47">
        <f t="shared" si="7"/>
        <v>624.33000000000004</v>
      </c>
      <c r="F84" s="47"/>
      <c r="G84" s="47">
        <f>(E84/D84)*100</f>
        <v>99.100000000000009</v>
      </c>
    </row>
    <row r="85" spans="1:7" s="4" customFormat="1" x14ac:dyDescent="0.25">
      <c r="A85" s="67">
        <v>381</v>
      </c>
      <c r="B85" s="65" t="s">
        <v>65</v>
      </c>
      <c r="C85" s="46">
        <f t="shared" si="7"/>
        <v>0</v>
      </c>
      <c r="D85" s="46">
        <f t="shared" si="7"/>
        <v>630</v>
      </c>
      <c r="E85" s="46">
        <f t="shared" si="7"/>
        <v>624.33000000000004</v>
      </c>
      <c r="F85" s="46"/>
      <c r="G85" s="46"/>
    </row>
    <row r="86" spans="1:7" ht="15.75" thickBot="1" x14ac:dyDescent="0.3">
      <c r="A86" s="38">
        <v>3812</v>
      </c>
      <c r="B86" s="39" t="s">
        <v>103</v>
      </c>
      <c r="C86" s="40">
        <v>0</v>
      </c>
      <c r="D86" s="40">
        <v>630</v>
      </c>
      <c r="E86" s="40">
        <v>624.33000000000004</v>
      </c>
      <c r="F86" s="40"/>
      <c r="G86" s="40"/>
    </row>
    <row r="87" spans="1:7" ht="15.75" thickBot="1" x14ac:dyDescent="0.3">
      <c r="A87" s="75">
        <v>4</v>
      </c>
      <c r="B87" s="76" t="s">
        <v>104</v>
      </c>
      <c r="C87" s="77">
        <f>C88</f>
        <v>7728.2000000000007</v>
      </c>
      <c r="D87" s="77">
        <f>D88</f>
        <v>7000</v>
      </c>
      <c r="E87" s="77">
        <f>E88</f>
        <v>4065.74</v>
      </c>
      <c r="F87" s="77">
        <f t="shared" ref="F87:F94" si="8">(E87/C87)*100</f>
        <v>52.609145726042286</v>
      </c>
      <c r="G87" s="78">
        <f>(E87/D87)*100</f>
        <v>58.082000000000001</v>
      </c>
    </row>
    <row r="88" spans="1:7" x14ac:dyDescent="0.25">
      <c r="A88" s="79">
        <v>42</v>
      </c>
      <c r="B88" s="62" t="s">
        <v>105</v>
      </c>
      <c r="C88" s="80">
        <f>C89+C93</f>
        <v>7728.2000000000007</v>
      </c>
      <c r="D88" s="80">
        <f>D89+D93</f>
        <v>7000</v>
      </c>
      <c r="E88" s="80">
        <f>E89+E93</f>
        <v>4065.74</v>
      </c>
      <c r="F88" s="80">
        <f t="shared" si="8"/>
        <v>52.609145726042286</v>
      </c>
      <c r="G88" s="80">
        <f>(E88/D88)*100</f>
        <v>58.082000000000001</v>
      </c>
    </row>
    <row r="89" spans="1:7" x14ac:dyDescent="0.25">
      <c r="A89" s="67">
        <v>422</v>
      </c>
      <c r="B89" s="65" t="s">
        <v>106</v>
      </c>
      <c r="C89" s="46">
        <f>SUM(C90:C92)</f>
        <v>2600.4100000000003</v>
      </c>
      <c r="D89" s="46">
        <f>SUM(D90:D92)</f>
        <v>4800</v>
      </c>
      <c r="E89" s="46">
        <f>SUM(E90:E92)</f>
        <v>1997.5</v>
      </c>
      <c r="F89" s="46">
        <f t="shared" si="8"/>
        <v>76.814809972273594</v>
      </c>
      <c r="G89" s="46"/>
    </row>
    <row r="90" spans="1:7" x14ac:dyDescent="0.25">
      <c r="A90" s="38">
        <v>4221</v>
      </c>
      <c r="B90" s="39" t="s">
        <v>58</v>
      </c>
      <c r="C90" s="40">
        <v>968.05</v>
      </c>
      <c r="D90" s="40">
        <v>3650</v>
      </c>
      <c r="E90" s="40">
        <v>1997.5</v>
      </c>
      <c r="F90" s="40">
        <f t="shared" si="8"/>
        <v>206.342647590517</v>
      </c>
      <c r="G90" s="40"/>
    </row>
    <row r="91" spans="1:7" x14ac:dyDescent="0.25">
      <c r="A91" s="38">
        <v>4223</v>
      </c>
      <c r="B91" s="39" t="s">
        <v>72</v>
      </c>
      <c r="C91" s="40">
        <v>1313.96</v>
      </c>
      <c r="D91" s="40">
        <v>650</v>
      </c>
      <c r="E91" s="40">
        <v>0</v>
      </c>
      <c r="F91" s="40">
        <f t="shared" si="8"/>
        <v>0</v>
      </c>
      <c r="G91" s="40"/>
    </row>
    <row r="92" spans="1:7" x14ac:dyDescent="0.25">
      <c r="A92" s="38">
        <v>4225</v>
      </c>
      <c r="B92" s="39" t="s">
        <v>73</v>
      </c>
      <c r="C92" s="40">
        <v>318.39999999999998</v>
      </c>
      <c r="D92" s="40">
        <v>500</v>
      </c>
      <c r="E92" s="40">
        <v>0</v>
      </c>
      <c r="F92" s="40">
        <f t="shared" si="8"/>
        <v>0</v>
      </c>
      <c r="G92" s="40"/>
    </row>
    <row r="93" spans="1:7" x14ac:dyDescent="0.25">
      <c r="A93" s="73">
        <v>424</v>
      </c>
      <c r="B93" s="74" t="s">
        <v>14</v>
      </c>
      <c r="C93" s="48">
        <f>SUM(C94)</f>
        <v>5127.79</v>
      </c>
      <c r="D93" s="48">
        <f>SUM(D94)</f>
        <v>2200</v>
      </c>
      <c r="E93" s="48">
        <f>SUM(E94)</f>
        <v>2068.2399999999998</v>
      </c>
      <c r="F93" s="48">
        <f t="shared" si="8"/>
        <v>40.333945032850401</v>
      </c>
      <c r="G93" s="48"/>
    </row>
    <row r="94" spans="1:7" ht="15.75" thickBot="1" x14ac:dyDescent="0.3">
      <c r="A94" s="38">
        <v>4241</v>
      </c>
      <c r="B94" s="39" t="s">
        <v>57</v>
      </c>
      <c r="C94" s="40">
        <v>5127.79</v>
      </c>
      <c r="D94" s="40">
        <v>2200</v>
      </c>
      <c r="E94" s="40">
        <v>2068.2399999999998</v>
      </c>
      <c r="F94" s="40">
        <f t="shared" si="8"/>
        <v>40.333945032850401</v>
      </c>
      <c r="G94" s="40"/>
    </row>
    <row r="95" spans="1:7" ht="18" customHeight="1" thickBot="1" x14ac:dyDescent="0.3">
      <c r="A95" s="95" t="s">
        <v>119</v>
      </c>
      <c r="B95" s="96" t="s">
        <v>15</v>
      </c>
      <c r="C95" s="97">
        <f>C38+C87</f>
        <v>1034637.8399999999</v>
      </c>
      <c r="D95" s="97">
        <f>D38+D87</f>
        <v>1212100</v>
      </c>
      <c r="E95" s="97">
        <f>E38+E87</f>
        <v>1198134.9000000001</v>
      </c>
      <c r="F95" s="99">
        <f>(E95/C95)*100</f>
        <v>115.80234683858077</v>
      </c>
      <c r="G95" s="98">
        <f t="shared" ref="G95" si="9">(E95/D95)*100</f>
        <v>98.847859087534033</v>
      </c>
    </row>
    <row r="96" spans="1:7" x14ac:dyDescent="0.25">
      <c r="A96" s="7"/>
      <c r="B96" s="8"/>
      <c r="C96" s="9"/>
      <c r="D96" s="9"/>
      <c r="E96" s="9"/>
      <c r="F96" s="9"/>
      <c r="G96" s="9"/>
    </row>
    <row r="97" spans="1:7" x14ac:dyDescent="0.25">
      <c r="A97" s="7"/>
      <c r="B97" s="8"/>
      <c r="C97" s="9"/>
      <c r="D97" s="9"/>
      <c r="E97" s="9"/>
      <c r="F97" s="9"/>
      <c r="G97" s="9"/>
    </row>
    <row r="98" spans="1:7" x14ac:dyDescent="0.25">
      <c r="A98" s="4"/>
      <c r="B98" s="6"/>
      <c r="C98" s="5"/>
      <c r="D98" s="5"/>
      <c r="E98" s="5"/>
      <c r="F98" s="5"/>
      <c r="G98" s="5"/>
    </row>
    <row r="99" spans="1:7" x14ac:dyDescent="0.25">
      <c r="A99" s="4"/>
      <c r="B99" s="6"/>
      <c r="C99" s="4"/>
      <c r="D99" s="4"/>
      <c r="E99" s="4"/>
      <c r="F99" s="4"/>
      <c r="G99" s="5"/>
    </row>
  </sheetData>
  <mergeCells count="3">
    <mergeCell ref="A3:G3"/>
    <mergeCell ref="A5:G5"/>
    <mergeCell ref="A4:G4"/>
  </mergeCells>
  <pageMargins left="0.7" right="0.7" top="0.75" bottom="0.75" header="0.3" footer="0.3"/>
  <pageSetup paperSize="9" scale="83" fitToHeight="0" orientation="landscape" verticalDpi="0" r:id="rId1"/>
  <rowBreaks count="2" manualBreakCount="2">
    <brk id="31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B7" sqref="B7:G8"/>
    </sheetView>
  </sheetViews>
  <sheetFormatPr defaultRowHeight="15" x14ac:dyDescent="0.25"/>
  <cols>
    <col min="1" max="1" width="8.140625" customWidth="1"/>
    <col min="2" max="2" width="47.42578125" style="2" customWidth="1"/>
    <col min="3" max="6" width="13.7109375" customWidth="1"/>
    <col min="7" max="7" width="10" style="3" customWidth="1"/>
  </cols>
  <sheetData>
    <row r="1" spans="1:8" x14ac:dyDescent="0.25">
      <c r="A1" s="10" t="s">
        <v>0</v>
      </c>
    </row>
    <row r="3" spans="1:8" x14ac:dyDescent="0.25">
      <c r="A3" s="111" t="s">
        <v>1</v>
      </c>
      <c r="B3" s="111"/>
      <c r="C3" s="111"/>
      <c r="D3" s="111"/>
      <c r="E3" s="111"/>
      <c r="F3" s="111"/>
      <c r="G3" s="111"/>
    </row>
    <row r="4" spans="1:8" x14ac:dyDescent="0.25">
      <c r="A4" s="111" t="s">
        <v>127</v>
      </c>
      <c r="B4" s="111"/>
      <c r="C4" s="111"/>
      <c r="D4" s="111"/>
      <c r="E4" s="111"/>
      <c r="F4" s="111"/>
      <c r="G4" s="111"/>
    </row>
    <row r="5" spans="1:8" x14ac:dyDescent="0.25">
      <c r="A5" s="111" t="s">
        <v>75</v>
      </c>
      <c r="B5" s="111"/>
      <c r="C5" s="111"/>
      <c r="D5" s="111"/>
      <c r="E5" s="111"/>
      <c r="F5" s="111"/>
      <c r="G5" s="111"/>
    </row>
    <row r="6" spans="1:8" ht="15.75" thickBot="1" x14ac:dyDescent="0.3"/>
    <row r="7" spans="1:8" s="2" customFormat="1" ht="24.75" x14ac:dyDescent="0.25">
      <c r="A7" s="11" t="s">
        <v>2</v>
      </c>
      <c r="B7" s="12" t="s">
        <v>3</v>
      </c>
      <c r="C7" s="12" t="s">
        <v>8</v>
      </c>
      <c r="D7" s="12" t="s">
        <v>74</v>
      </c>
      <c r="E7" s="12" t="s">
        <v>28</v>
      </c>
      <c r="F7" s="13" t="s">
        <v>9</v>
      </c>
      <c r="G7" s="13" t="s">
        <v>9</v>
      </c>
    </row>
    <row r="8" spans="1:8" ht="12" customHeight="1" x14ac:dyDescent="0.25">
      <c r="A8" s="27"/>
      <c r="B8" s="28" t="s">
        <v>4</v>
      </c>
      <c r="C8" s="28" t="s">
        <v>5</v>
      </c>
      <c r="D8" s="28" t="s">
        <v>6</v>
      </c>
      <c r="E8" s="28" t="s">
        <v>7</v>
      </c>
      <c r="F8" s="29" t="s">
        <v>77</v>
      </c>
      <c r="G8" s="29" t="s">
        <v>78</v>
      </c>
      <c r="H8" s="1"/>
    </row>
    <row r="9" spans="1:8" ht="16.5" customHeight="1" thickBot="1" x14ac:dyDescent="0.3">
      <c r="A9" s="83"/>
      <c r="B9" s="84"/>
      <c r="C9" s="85"/>
      <c r="D9" s="85"/>
      <c r="E9" s="85"/>
      <c r="F9" s="85"/>
      <c r="G9" s="85"/>
      <c r="H9" s="1"/>
    </row>
    <row r="10" spans="1:8" ht="16.5" customHeight="1" thickBot="1" x14ac:dyDescent="0.3">
      <c r="A10" s="54"/>
      <c r="B10" s="55" t="s">
        <v>121</v>
      </c>
      <c r="C10" s="33">
        <f>C11+C13+C15+C17+C22+C24</f>
        <v>1020087.07</v>
      </c>
      <c r="D10" s="33">
        <f>D11+D13+D15+D17+D22+D24+D26</f>
        <v>1212100</v>
      </c>
      <c r="E10" s="33">
        <f>E11+E13+E15+E17+E22+E24</f>
        <v>1192446.42</v>
      </c>
      <c r="F10" s="33">
        <f>(E10/C10)*100</f>
        <v>116.89653315574327</v>
      </c>
      <c r="G10" s="56">
        <f>(E10/D10)*100</f>
        <v>98.378551274647293</v>
      </c>
      <c r="H10" s="1"/>
    </row>
    <row r="11" spans="1:8" x14ac:dyDescent="0.25">
      <c r="A11" s="24">
        <v>1</v>
      </c>
      <c r="B11" s="24" t="s">
        <v>16</v>
      </c>
      <c r="C11" s="26">
        <f t="shared" ref="C11:G11" si="0">C12</f>
        <v>41780.25</v>
      </c>
      <c r="D11" s="26">
        <f t="shared" si="0"/>
        <v>48980</v>
      </c>
      <c r="E11" s="26">
        <f t="shared" si="0"/>
        <v>49049.31</v>
      </c>
      <c r="F11" s="26">
        <f t="shared" si="0"/>
        <v>117.39831619006587</v>
      </c>
      <c r="G11" s="26">
        <f t="shared" si="0"/>
        <v>100.14150673744385</v>
      </c>
    </row>
    <row r="12" spans="1:8" x14ac:dyDescent="0.25">
      <c r="A12" s="23">
        <v>11</v>
      </c>
      <c r="B12" s="23" t="s">
        <v>16</v>
      </c>
      <c r="C12" s="25">
        <v>41780.25</v>
      </c>
      <c r="D12" s="25">
        <v>48980</v>
      </c>
      <c r="E12" s="25">
        <v>49049.31</v>
      </c>
      <c r="F12" s="25">
        <f>(E12/C12)*100</f>
        <v>117.39831619006587</v>
      </c>
      <c r="G12" s="25">
        <f>(E12/D12)*100</f>
        <v>100.14150673744385</v>
      </c>
    </row>
    <row r="13" spans="1:8" x14ac:dyDescent="0.25">
      <c r="A13" s="17">
        <v>3</v>
      </c>
      <c r="B13" s="18" t="s">
        <v>25</v>
      </c>
      <c r="C13" s="19">
        <f t="shared" ref="C13:G13" si="1">C14</f>
        <v>2224.6999999999998</v>
      </c>
      <c r="D13" s="19">
        <f t="shared" si="1"/>
        <v>3000</v>
      </c>
      <c r="E13" s="19">
        <f t="shared" si="1"/>
        <v>1359.09</v>
      </c>
      <c r="F13" s="19">
        <f t="shared" si="1"/>
        <v>61.090933609025932</v>
      </c>
      <c r="G13" s="19">
        <f t="shared" si="1"/>
        <v>45.302999999999997</v>
      </c>
    </row>
    <row r="14" spans="1:8" x14ac:dyDescent="0.25">
      <c r="A14" s="20">
        <v>31</v>
      </c>
      <c r="B14" s="21" t="s">
        <v>26</v>
      </c>
      <c r="C14" s="22">
        <v>2224.6999999999998</v>
      </c>
      <c r="D14" s="22">
        <v>3000</v>
      </c>
      <c r="E14" s="22">
        <v>1359.09</v>
      </c>
      <c r="F14" s="22">
        <f>(E14/C14)*100</f>
        <v>61.090933609025932</v>
      </c>
      <c r="G14" s="22">
        <f>(E14/D14)*100</f>
        <v>45.302999999999997</v>
      </c>
    </row>
    <row r="15" spans="1:8" x14ac:dyDescent="0.25">
      <c r="A15" s="17">
        <v>4</v>
      </c>
      <c r="B15" s="18" t="s">
        <v>22</v>
      </c>
      <c r="C15" s="19">
        <f t="shared" ref="C15:G15" si="2">C16</f>
        <v>35534.400000000001</v>
      </c>
      <c r="D15" s="19">
        <f t="shared" si="2"/>
        <v>28000</v>
      </c>
      <c r="E15" s="19">
        <f t="shared" si="2"/>
        <v>27364.73</v>
      </c>
      <c r="F15" s="19">
        <f t="shared" si="2"/>
        <v>77.009123553514343</v>
      </c>
      <c r="G15" s="19">
        <f t="shared" si="2"/>
        <v>97.731178571428572</v>
      </c>
    </row>
    <row r="16" spans="1:8" s="43" customFormat="1" x14ac:dyDescent="0.25">
      <c r="A16" s="20">
        <v>445</v>
      </c>
      <c r="B16" s="21" t="s">
        <v>23</v>
      </c>
      <c r="C16" s="22">
        <v>35534.400000000001</v>
      </c>
      <c r="D16" s="22">
        <v>28000</v>
      </c>
      <c r="E16" s="22">
        <v>27364.73</v>
      </c>
      <c r="F16" s="22">
        <f>(E16/C16)*100</f>
        <v>77.009123553514343</v>
      </c>
      <c r="G16" s="22">
        <f>(E16/D16)*100</f>
        <v>97.731178571428572</v>
      </c>
    </row>
    <row r="17" spans="1:8" x14ac:dyDescent="0.25">
      <c r="A17" s="17">
        <v>5</v>
      </c>
      <c r="B17" s="18" t="s">
        <v>17</v>
      </c>
      <c r="C17" s="19">
        <f>C18+C19+C20+C21</f>
        <v>938524.41999999993</v>
      </c>
      <c r="D17" s="19">
        <f>D18+D19+D20+D21</f>
        <v>1117420</v>
      </c>
      <c r="E17" s="19">
        <f>E18+E19+E20+E21</f>
        <v>1113481.4000000001</v>
      </c>
      <c r="F17" s="19">
        <f>(E17/C17)*100</f>
        <v>118.64170779914285</v>
      </c>
      <c r="G17" s="19">
        <f t="shared" ref="G17" si="3">(E17/D17)*100</f>
        <v>99.647527339764835</v>
      </c>
    </row>
    <row r="18" spans="1:8" x14ac:dyDescent="0.25">
      <c r="A18" s="20">
        <v>51</v>
      </c>
      <c r="B18" s="21" t="s">
        <v>18</v>
      </c>
      <c r="C18" s="22">
        <v>857895.33</v>
      </c>
      <c r="D18" s="22">
        <v>1021890</v>
      </c>
      <c r="E18" s="22">
        <v>1009551.94</v>
      </c>
      <c r="F18" s="22">
        <f>(E18/C18)*100</f>
        <v>117.67775213323519</v>
      </c>
      <c r="G18" s="22">
        <f>(E18/D18)*100</f>
        <v>98.792623472193668</v>
      </c>
      <c r="H18" s="3"/>
    </row>
    <row r="19" spans="1:8" x14ac:dyDescent="0.25">
      <c r="A19" s="20">
        <v>52</v>
      </c>
      <c r="B19" s="21" t="s">
        <v>63</v>
      </c>
      <c r="C19" s="22">
        <v>0</v>
      </c>
      <c r="D19" s="22">
        <v>300</v>
      </c>
      <c r="E19" s="22">
        <v>287.37</v>
      </c>
      <c r="F19" s="22">
        <v>0</v>
      </c>
      <c r="G19" s="22">
        <f>(E19/D19)*100</f>
        <v>95.789999999999992</v>
      </c>
    </row>
    <row r="20" spans="1:8" x14ac:dyDescent="0.25">
      <c r="A20" s="20">
        <v>54</v>
      </c>
      <c r="B20" s="21" t="s">
        <v>19</v>
      </c>
      <c r="C20" s="22">
        <v>55301.61</v>
      </c>
      <c r="D20" s="22">
        <v>63260</v>
      </c>
      <c r="E20" s="22">
        <v>70852.740000000005</v>
      </c>
      <c r="F20" s="22">
        <f>(E20/C20)*100</f>
        <v>128.1205737048162</v>
      </c>
      <c r="G20" s="22">
        <f>(E20/D20)*100</f>
        <v>112.00243439772368</v>
      </c>
    </row>
    <row r="21" spans="1:8" x14ac:dyDescent="0.25">
      <c r="A21" s="20">
        <v>56</v>
      </c>
      <c r="B21" s="21" t="s">
        <v>20</v>
      </c>
      <c r="C21" s="22">
        <v>25327.48</v>
      </c>
      <c r="D21" s="22">
        <v>31970</v>
      </c>
      <c r="E21" s="22">
        <v>32789.35</v>
      </c>
      <c r="F21" s="22">
        <f>(E21/C21)*100</f>
        <v>129.46155717031459</v>
      </c>
      <c r="G21" s="22">
        <f t="shared" ref="G21" si="4">(E21/D21)*100</f>
        <v>102.56287144197684</v>
      </c>
    </row>
    <row r="22" spans="1:8" x14ac:dyDescent="0.25">
      <c r="A22" s="17">
        <v>6</v>
      </c>
      <c r="B22" s="18" t="s">
        <v>21</v>
      </c>
      <c r="C22" s="19">
        <f t="shared" ref="C22:G22" si="5">C23</f>
        <v>1558.16</v>
      </c>
      <c r="D22" s="19">
        <f t="shared" si="5"/>
        <v>2000</v>
      </c>
      <c r="E22" s="19">
        <f t="shared" si="5"/>
        <v>814</v>
      </c>
      <c r="F22" s="19">
        <f t="shared" si="5"/>
        <v>52.241104892950652</v>
      </c>
      <c r="G22" s="19">
        <f t="shared" si="5"/>
        <v>40.699999999999996</v>
      </c>
    </row>
    <row r="23" spans="1:8" x14ac:dyDescent="0.25">
      <c r="A23" s="20">
        <v>61</v>
      </c>
      <c r="B23" s="21" t="s">
        <v>21</v>
      </c>
      <c r="C23" s="22">
        <v>1558.16</v>
      </c>
      <c r="D23" s="22">
        <v>2000</v>
      </c>
      <c r="E23" s="22">
        <v>814</v>
      </c>
      <c r="F23" s="22">
        <f>(E23/C23)*100</f>
        <v>52.241104892950652</v>
      </c>
      <c r="G23" s="22">
        <f>(E23/D23)*100</f>
        <v>40.699999999999996</v>
      </c>
    </row>
    <row r="24" spans="1:8" ht="23.25" x14ac:dyDescent="0.25">
      <c r="A24" s="17">
        <v>7</v>
      </c>
      <c r="B24" s="18" t="s">
        <v>24</v>
      </c>
      <c r="C24" s="19">
        <f t="shared" ref="C24:G24" si="6">C25</f>
        <v>465.14</v>
      </c>
      <c r="D24" s="19">
        <f t="shared" si="6"/>
        <v>700</v>
      </c>
      <c r="E24" s="19">
        <f t="shared" si="6"/>
        <v>377.89</v>
      </c>
      <c r="F24" s="19">
        <f t="shared" si="6"/>
        <v>81.242206647460975</v>
      </c>
      <c r="G24" s="19">
        <f t="shared" si="6"/>
        <v>53.984285714285704</v>
      </c>
    </row>
    <row r="25" spans="1:8" x14ac:dyDescent="0.25">
      <c r="A25" s="20">
        <v>72</v>
      </c>
      <c r="B25" s="21" t="s">
        <v>27</v>
      </c>
      <c r="C25" s="22">
        <v>465.14</v>
      </c>
      <c r="D25" s="22">
        <v>700</v>
      </c>
      <c r="E25" s="22">
        <v>377.89</v>
      </c>
      <c r="F25" s="22">
        <f>(E25/C25)*100</f>
        <v>81.242206647460975</v>
      </c>
      <c r="G25" s="22">
        <f>(E25/D25)*100</f>
        <v>53.984285714285704</v>
      </c>
    </row>
    <row r="26" spans="1:8" x14ac:dyDescent="0.25">
      <c r="A26" s="17">
        <v>9</v>
      </c>
      <c r="B26" s="18" t="s">
        <v>69</v>
      </c>
      <c r="C26" s="19">
        <f t="shared" ref="C26:G26" si="7">C27</f>
        <v>0</v>
      </c>
      <c r="D26" s="19">
        <f t="shared" si="7"/>
        <v>12000</v>
      </c>
      <c r="E26" s="19">
        <f t="shared" si="7"/>
        <v>0</v>
      </c>
      <c r="F26" s="19">
        <f t="shared" si="7"/>
        <v>0</v>
      </c>
      <c r="G26" s="19">
        <f t="shared" si="7"/>
        <v>0</v>
      </c>
    </row>
    <row r="27" spans="1:8" x14ac:dyDescent="0.25">
      <c r="A27" s="20">
        <v>956</v>
      </c>
      <c r="B27" s="21" t="s">
        <v>71</v>
      </c>
      <c r="C27" s="22">
        <v>0</v>
      </c>
      <c r="D27" s="22">
        <v>12000</v>
      </c>
      <c r="E27" s="22">
        <v>0</v>
      </c>
      <c r="F27" s="22">
        <v>0</v>
      </c>
      <c r="G27" s="22">
        <f>(E27/D27)*100</f>
        <v>0</v>
      </c>
    </row>
    <row r="28" spans="1:8" ht="15.75" thickBot="1" x14ac:dyDescent="0.3">
      <c r="A28" s="4"/>
      <c r="B28" s="6"/>
      <c r="C28" s="4"/>
      <c r="D28" s="4"/>
      <c r="E28" s="4"/>
      <c r="F28" s="4"/>
      <c r="G28" s="5"/>
    </row>
    <row r="29" spans="1:8" ht="16.5" customHeight="1" thickBot="1" x14ac:dyDescent="0.3">
      <c r="A29" s="54"/>
      <c r="B29" s="55" t="s">
        <v>92</v>
      </c>
      <c r="C29" s="33">
        <f>C30+C32+C34+C36+C41+C43+C45</f>
        <v>1026909.64</v>
      </c>
      <c r="D29" s="33">
        <f>D30+D32+D34+D36+D41+D43+D45</f>
        <v>1205100</v>
      </c>
      <c r="E29" s="33">
        <f>E30+E32+E34+E36+E41+E43+E45</f>
        <v>1194069.1600000001</v>
      </c>
      <c r="F29" s="33">
        <f>(E29/C29)*100</f>
        <v>116.27791905819484</v>
      </c>
      <c r="G29" s="56">
        <f>(E29/D29)*100</f>
        <v>99.08465355572153</v>
      </c>
      <c r="H29" s="1"/>
    </row>
    <row r="30" spans="1:8" x14ac:dyDescent="0.25">
      <c r="A30" s="24">
        <v>1</v>
      </c>
      <c r="B30" s="24" t="s">
        <v>16</v>
      </c>
      <c r="C30" s="26">
        <f t="shared" ref="C30:G30" si="8">C31</f>
        <v>42396.04</v>
      </c>
      <c r="D30" s="26">
        <f t="shared" si="8"/>
        <v>48980</v>
      </c>
      <c r="E30" s="26">
        <f t="shared" si="8"/>
        <v>48433.52</v>
      </c>
      <c r="F30" s="26">
        <f t="shared" si="8"/>
        <v>114.24066964744819</v>
      </c>
      <c r="G30" s="26">
        <f t="shared" si="8"/>
        <v>98.884279297672521</v>
      </c>
    </row>
    <row r="31" spans="1:8" x14ac:dyDescent="0.25">
      <c r="A31" s="23">
        <v>11</v>
      </c>
      <c r="B31" s="23" t="s">
        <v>16</v>
      </c>
      <c r="C31" s="25">
        <v>42396.04</v>
      </c>
      <c r="D31" s="25">
        <v>48980</v>
      </c>
      <c r="E31" s="25">
        <v>48433.52</v>
      </c>
      <c r="F31" s="25">
        <f>(E31/C31)*100</f>
        <v>114.24066964744819</v>
      </c>
      <c r="G31" s="25">
        <f>(E31/D31)*100</f>
        <v>98.884279297672521</v>
      </c>
    </row>
    <row r="32" spans="1:8" x14ac:dyDescent="0.25">
      <c r="A32" s="17">
        <v>3</v>
      </c>
      <c r="B32" s="18" t="s">
        <v>25</v>
      </c>
      <c r="C32" s="19">
        <f t="shared" ref="C32:G32" si="9">C33</f>
        <v>1184.67</v>
      </c>
      <c r="D32" s="19">
        <f t="shared" si="9"/>
        <v>0</v>
      </c>
      <c r="E32" s="19">
        <f t="shared" si="9"/>
        <v>20</v>
      </c>
      <c r="F32" s="19">
        <f t="shared" si="9"/>
        <v>1.6882338541534772</v>
      </c>
      <c r="G32" s="19">
        <f t="shared" si="9"/>
        <v>0</v>
      </c>
    </row>
    <row r="33" spans="1:8" x14ac:dyDescent="0.25">
      <c r="A33" s="20">
        <v>31</v>
      </c>
      <c r="B33" s="21" t="s">
        <v>26</v>
      </c>
      <c r="C33" s="22">
        <v>1184.67</v>
      </c>
      <c r="D33" s="22">
        <v>0</v>
      </c>
      <c r="E33" s="22">
        <v>20</v>
      </c>
      <c r="F33" s="22">
        <f>(E33/C33)*100</f>
        <v>1.6882338541534772</v>
      </c>
      <c r="G33" s="22">
        <v>0</v>
      </c>
    </row>
    <row r="34" spans="1:8" x14ac:dyDescent="0.25">
      <c r="A34" s="17">
        <v>4</v>
      </c>
      <c r="B34" s="18" t="s">
        <v>22</v>
      </c>
      <c r="C34" s="19">
        <f t="shared" ref="C34:G34" si="10">C35</f>
        <v>36585.449999999997</v>
      </c>
      <c r="D34" s="19">
        <f t="shared" si="10"/>
        <v>28000</v>
      </c>
      <c r="E34" s="19">
        <f t="shared" si="10"/>
        <v>26630.66</v>
      </c>
      <c r="F34" s="19">
        <f t="shared" si="10"/>
        <v>72.790303248969195</v>
      </c>
      <c r="G34" s="19">
        <f t="shared" si="10"/>
        <v>95.109499999999997</v>
      </c>
    </row>
    <row r="35" spans="1:8" s="43" customFormat="1" x14ac:dyDescent="0.25">
      <c r="A35" s="20">
        <v>445</v>
      </c>
      <c r="B35" s="21" t="s">
        <v>23</v>
      </c>
      <c r="C35" s="22">
        <v>36585.449999999997</v>
      </c>
      <c r="D35" s="22">
        <v>28000</v>
      </c>
      <c r="E35" s="22">
        <v>26630.66</v>
      </c>
      <c r="F35" s="22">
        <f>(E35/C35)*100</f>
        <v>72.790303248969195</v>
      </c>
      <c r="G35" s="22">
        <f>(E35/D35)*100</f>
        <v>95.109499999999997</v>
      </c>
    </row>
    <row r="36" spans="1:8" x14ac:dyDescent="0.25">
      <c r="A36" s="17">
        <v>5</v>
      </c>
      <c r="B36" s="18" t="s">
        <v>17</v>
      </c>
      <c r="C36" s="19">
        <f>C37+C38+C39+C40</f>
        <v>945677.95</v>
      </c>
      <c r="D36" s="19">
        <f>D37+D38+D39+D40</f>
        <v>1114720</v>
      </c>
      <c r="E36" s="19">
        <f>E37+E38+E39+E40</f>
        <v>1108558.6300000001</v>
      </c>
      <c r="F36" s="19">
        <f>(E36/C36)*100</f>
        <v>117.22369438771413</v>
      </c>
      <c r="G36" s="19">
        <f t="shared" ref="G36" si="11">(E36/D36)*100</f>
        <v>99.447271960671742</v>
      </c>
    </row>
    <row r="37" spans="1:8" x14ac:dyDescent="0.25">
      <c r="A37" s="20">
        <v>51</v>
      </c>
      <c r="B37" s="21" t="s">
        <v>18</v>
      </c>
      <c r="C37" s="22">
        <v>854284.86</v>
      </c>
      <c r="D37" s="22">
        <v>1019850</v>
      </c>
      <c r="E37" s="22">
        <v>1014642.63</v>
      </c>
      <c r="F37" s="22">
        <f>(E37/C37)*100</f>
        <v>118.77099519239988</v>
      </c>
      <c r="G37" s="22">
        <f>(E37/D37)*100</f>
        <v>99.489398440947198</v>
      </c>
      <c r="H37" s="3"/>
    </row>
    <row r="38" spans="1:8" x14ac:dyDescent="0.25">
      <c r="A38" s="20">
        <v>52</v>
      </c>
      <c r="B38" s="21" t="s">
        <v>63</v>
      </c>
      <c r="C38" s="22">
        <v>0</v>
      </c>
      <c r="D38" s="22">
        <v>300</v>
      </c>
      <c r="E38" s="22">
        <v>287.37</v>
      </c>
      <c r="F38" s="22">
        <v>0</v>
      </c>
      <c r="G38" s="22">
        <f>(E38/D38)*100</f>
        <v>95.789999999999992</v>
      </c>
    </row>
    <row r="39" spans="1:8" x14ac:dyDescent="0.25">
      <c r="A39" s="20">
        <v>54</v>
      </c>
      <c r="B39" s="21" t="s">
        <v>19</v>
      </c>
      <c r="C39" s="22">
        <v>55420.52</v>
      </c>
      <c r="D39" s="22">
        <v>62600</v>
      </c>
      <c r="E39" s="22">
        <v>62596.08</v>
      </c>
      <c r="F39" s="22">
        <f>(E39/C39)*100</f>
        <v>112.94747865952901</v>
      </c>
      <c r="G39" s="22">
        <f>(E39/D39)*100</f>
        <v>99.993738019169328</v>
      </c>
    </row>
    <row r="40" spans="1:8" x14ac:dyDescent="0.25">
      <c r="A40" s="20">
        <v>56</v>
      </c>
      <c r="B40" s="21" t="s">
        <v>20</v>
      </c>
      <c r="C40" s="22">
        <v>35972.57</v>
      </c>
      <c r="D40" s="22">
        <v>31970</v>
      </c>
      <c r="E40" s="22">
        <v>31032.55</v>
      </c>
      <c r="F40" s="22">
        <f>(E40/C40)*100</f>
        <v>86.267258636233095</v>
      </c>
      <c r="G40" s="22">
        <f t="shared" ref="G40" si="12">(E40/D40)*100</f>
        <v>97.067719737253682</v>
      </c>
    </row>
    <row r="41" spans="1:8" x14ac:dyDescent="0.25">
      <c r="A41" s="17">
        <v>6</v>
      </c>
      <c r="B41" s="18" t="s">
        <v>21</v>
      </c>
      <c r="C41" s="19">
        <f t="shared" ref="C41:G41" si="13">C42</f>
        <v>424.61</v>
      </c>
      <c r="D41" s="19">
        <f t="shared" si="13"/>
        <v>700</v>
      </c>
      <c r="E41" s="19">
        <f t="shared" si="13"/>
        <v>1218.8</v>
      </c>
      <c r="F41" s="19">
        <f t="shared" si="13"/>
        <v>287.03987188243326</v>
      </c>
      <c r="G41" s="19">
        <f t="shared" si="13"/>
        <v>174.1142857142857</v>
      </c>
    </row>
    <row r="42" spans="1:8" x14ac:dyDescent="0.25">
      <c r="A42" s="20">
        <v>61</v>
      </c>
      <c r="B42" s="21" t="s">
        <v>21</v>
      </c>
      <c r="C42" s="22">
        <v>424.61</v>
      </c>
      <c r="D42" s="22">
        <v>700</v>
      </c>
      <c r="E42" s="22">
        <v>1218.8</v>
      </c>
      <c r="F42" s="22">
        <f>(E42/C42)*100</f>
        <v>287.03987188243326</v>
      </c>
      <c r="G42" s="22">
        <f>(E42/D42)*100</f>
        <v>174.1142857142857</v>
      </c>
    </row>
    <row r="43" spans="1:8" ht="23.25" x14ac:dyDescent="0.25">
      <c r="A43" s="17">
        <v>7</v>
      </c>
      <c r="B43" s="18" t="s">
        <v>24</v>
      </c>
      <c r="C43" s="19">
        <f t="shared" ref="C43:G43" si="14">C44</f>
        <v>640.91999999999996</v>
      </c>
      <c r="D43" s="19">
        <f t="shared" si="14"/>
        <v>700</v>
      </c>
      <c r="E43" s="19">
        <f t="shared" si="14"/>
        <v>407.02</v>
      </c>
      <c r="F43" s="19">
        <f t="shared" si="14"/>
        <v>63.505585720526746</v>
      </c>
      <c r="G43" s="19">
        <f t="shared" si="14"/>
        <v>58.145714285714277</v>
      </c>
    </row>
    <row r="44" spans="1:8" x14ac:dyDescent="0.25">
      <c r="A44" s="20">
        <v>72</v>
      </c>
      <c r="B44" s="21" t="s">
        <v>27</v>
      </c>
      <c r="C44" s="22">
        <v>640.91999999999996</v>
      </c>
      <c r="D44" s="22">
        <v>700</v>
      </c>
      <c r="E44" s="22">
        <v>407.02</v>
      </c>
      <c r="F44" s="22">
        <f>(E44/C44)*100</f>
        <v>63.505585720526746</v>
      </c>
      <c r="G44" s="22">
        <f>(E44/D44)*100</f>
        <v>58.145714285714277</v>
      </c>
    </row>
    <row r="45" spans="1:8" x14ac:dyDescent="0.25">
      <c r="A45" s="17">
        <v>9</v>
      </c>
      <c r="B45" s="18" t="s">
        <v>69</v>
      </c>
      <c r="C45" s="19">
        <f t="shared" ref="C45:G45" si="15">C46</f>
        <v>0</v>
      </c>
      <c r="D45" s="19">
        <f t="shared" si="15"/>
        <v>12000</v>
      </c>
      <c r="E45" s="19">
        <f t="shared" si="15"/>
        <v>8800.5300000000007</v>
      </c>
      <c r="F45" s="19">
        <f t="shared" si="15"/>
        <v>0</v>
      </c>
      <c r="G45" s="19">
        <f t="shared" si="15"/>
        <v>73.33775</v>
      </c>
    </row>
    <row r="46" spans="1:8" x14ac:dyDescent="0.25">
      <c r="A46" s="20">
        <v>956</v>
      </c>
      <c r="B46" s="21" t="s">
        <v>71</v>
      </c>
      <c r="C46" s="22">
        <v>0</v>
      </c>
      <c r="D46" s="22">
        <v>12000</v>
      </c>
      <c r="E46" s="22">
        <v>8800.5300000000007</v>
      </c>
      <c r="F46" s="22">
        <v>0</v>
      </c>
      <c r="G46" s="22">
        <f>(E46/D46)*100</f>
        <v>73.33775</v>
      </c>
    </row>
    <row r="47" spans="1:8" ht="15.75" thickBot="1" x14ac:dyDescent="0.3"/>
    <row r="48" spans="1:8" ht="16.5" customHeight="1" thickBot="1" x14ac:dyDescent="0.3">
      <c r="A48" s="54"/>
      <c r="B48" s="55" t="s">
        <v>104</v>
      </c>
      <c r="C48" s="33">
        <f>C49+C51+C54</f>
        <v>7728.2000000000007</v>
      </c>
      <c r="D48" s="33">
        <f>D49+D51+D54</f>
        <v>7000</v>
      </c>
      <c r="E48" s="33">
        <f>E49+E51+E54</f>
        <v>4065.74</v>
      </c>
      <c r="F48" s="33">
        <f>(E48/C48)*100</f>
        <v>52.609145726042286</v>
      </c>
      <c r="G48" s="56">
        <f>(E48/D48)*100</f>
        <v>58.082000000000001</v>
      </c>
      <c r="H48" s="1"/>
    </row>
    <row r="49" spans="1:8" x14ac:dyDescent="0.25">
      <c r="A49" s="17">
        <v>3</v>
      </c>
      <c r="B49" s="18" t="s">
        <v>25</v>
      </c>
      <c r="C49" s="19">
        <f t="shared" ref="C49:G49" si="16">C50</f>
        <v>968.05</v>
      </c>
      <c r="D49" s="19">
        <f t="shared" si="16"/>
        <v>3000</v>
      </c>
      <c r="E49" s="19">
        <f t="shared" si="16"/>
        <v>1997.5</v>
      </c>
      <c r="F49" s="19">
        <f t="shared" si="16"/>
        <v>206.342647590517</v>
      </c>
      <c r="G49" s="19">
        <f t="shared" si="16"/>
        <v>66.583333333333343</v>
      </c>
    </row>
    <row r="50" spans="1:8" x14ac:dyDescent="0.25">
      <c r="A50" s="20">
        <v>31</v>
      </c>
      <c r="B50" s="21" t="s">
        <v>26</v>
      </c>
      <c r="C50" s="22">
        <v>968.05</v>
      </c>
      <c r="D50" s="22">
        <v>3000</v>
      </c>
      <c r="E50" s="22">
        <v>1997.5</v>
      </c>
      <c r="F50" s="22">
        <f>(E50/C50)*100</f>
        <v>206.342647590517</v>
      </c>
      <c r="G50" s="22">
        <f>(E50/D50)*100</f>
        <v>66.583333333333343</v>
      </c>
    </row>
    <row r="51" spans="1:8" x14ac:dyDescent="0.25">
      <c r="A51" s="17">
        <v>5</v>
      </c>
      <c r="B51" s="18" t="s">
        <v>17</v>
      </c>
      <c r="C51" s="19">
        <f>SUM(C52:C53)</f>
        <v>5446.1900000000005</v>
      </c>
      <c r="D51" s="19">
        <f>SUM(D52:D53)</f>
        <v>2700</v>
      </c>
      <c r="E51" s="19">
        <f>SUM(E52:E53)</f>
        <v>2068.2399999999998</v>
      </c>
      <c r="F51" s="19">
        <f>(E51/C51)*100</f>
        <v>37.975906092148811</v>
      </c>
      <c r="G51" s="19">
        <f t="shared" ref="G51" si="17">(E51/D51)*100</f>
        <v>76.601481481481471</v>
      </c>
    </row>
    <row r="52" spans="1:8" x14ac:dyDescent="0.25">
      <c r="A52" s="20">
        <v>51</v>
      </c>
      <c r="B52" s="21" t="s">
        <v>18</v>
      </c>
      <c r="C52" s="22">
        <v>4787.21</v>
      </c>
      <c r="D52" s="22">
        <v>2040</v>
      </c>
      <c r="E52" s="22">
        <v>1415.35</v>
      </c>
      <c r="F52" s="22">
        <f>(E52/C52)*100</f>
        <v>29.565237372081022</v>
      </c>
      <c r="G52" s="22">
        <f>(E52/D52)*100</f>
        <v>69.379901960784309</v>
      </c>
      <c r="H52" s="3"/>
    </row>
    <row r="53" spans="1:8" x14ac:dyDescent="0.25">
      <c r="A53" s="20">
        <v>54</v>
      </c>
      <c r="B53" s="21" t="s">
        <v>19</v>
      </c>
      <c r="C53" s="22">
        <v>658.98</v>
      </c>
      <c r="D53" s="22">
        <v>660</v>
      </c>
      <c r="E53" s="22">
        <v>652.89</v>
      </c>
      <c r="F53" s="22">
        <f>(E53/C53)*100</f>
        <v>99.075844486934344</v>
      </c>
      <c r="G53" s="22">
        <f>(E53/D53)*100</f>
        <v>98.922727272727272</v>
      </c>
    </row>
    <row r="54" spans="1:8" x14ac:dyDescent="0.25">
      <c r="A54" s="17">
        <v>6</v>
      </c>
      <c r="B54" s="18" t="s">
        <v>21</v>
      </c>
      <c r="C54" s="19">
        <f t="shared" ref="C54:G54" si="18">C55</f>
        <v>1313.96</v>
      </c>
      <c r="D54" s="19">
        <f t="shared" si="18"/>
        <v>1300</v>
      </c>
      <c r="E54" s="19">
        <f t="shared" si="18"/>
        <v>0</v>
      </c>
      <c r="F54" s="19">
        <f t="shared" si="18"/>
        <v>0</v>
      </c>
      <c r="G54" s="19">
        <f t="shared" si="18"/>
        <v>0</v>
      </c>
    </row>
    <row r="55" spans="1:8" x14ac:dyDescent="0.25">
      <c r="A55" s="20">
        <v>61</v>
      </c>
      <c r="B55" s="21" t="s">
        <v>21</v>
      </c>
      <c r="C55" s="22">
        <v>1313.96</v>
      </c>
      <c r="D55" s="22">
        <v>1300</v>
      </c>
      <c r="E55" s="22">
        <v>0</v>
      </c>
      <c r="F55" s="22">
        <f>(E55/C55)*100</f>
        <v>0</v>
      </c>
      <c r="G55" s="22">
        <f>(E55/D55)*100</f>
        <v>0</v>
      </c>
    </row>
    <row r="56" spans="1:8" ht="15.75" thickBot="1" x14ac:dyDescent="0.3">
      <c r="A56" s="86"/>
      <c r="B56" s="87"/>
      <c r="C56" s="86"/>
      <c r="D56" s="86"/>
      <c r="E56" s="86"/>
      <c r="F56" s="86"/>
      <c r="G56" s="88"/>
    </row>
    <row r="57" spans="1:8" ht="15.75" thickBot="1" x14ac:dyDescent="0.3">
      <c r="A57" s="89"/>
      <c r="B57" s="90" t="s">
        <v>15</v>
      </c>
      <c r="C57" s="91">
        <f>C29+C48</f>
        <v>1034637.84</v>
      </c>
      <c r="D57" s="91">
        <f>D29+D48</f>
        <v>1212100</v>
      </c>
      <c r="E57" s="91">
        <f>E29+E48</f>
        <v>1198134.9000000001</v>
      </c>
      <c r="F57" s="91">
        <f>(E57/C57)*100</f>
        <v>115.80234683858075</v>
      </c>
      <c r="G57" s="92">
        <f>(E57/D57)*100</f>
        <v>98.847859087534033</v>
      </c>
    </row>
  </sheetData>
  <mergeCells count="3">
    <mergeCell ref="A4:G4"/>
    <mergeCell ref="A5:G5"/>
    <mergeCell ref="A3:G3"/>
  </mergeCells>
  <pageMargins left="0.7" right="0.7" top="0.75" bottom="0.75" header="0.3" footer="0.3"/>
  <pageSetup paperSize="9" orientation="landscape" verticalDpi="0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7" sqref="F7"/>
    </sheetView>
  </sheetViews>
  <sheetFormatPr defaultRowHeight="15" x14ac:dyDescent="0.25"/>
  <cols>
    <col min="1" max="1" width="8.140625" customWidth="1"/>
    <col min="2" max="2" width="47.42578125" style="2" customWidth="1"/>
    <col min="3" max="6" width="13.7109375" customWidth="1"/>
    <col min="7" max="7" width="10" style="3" customWidth="1"/>
  </cols>
  <sheetData>
    <row r="1" spans="1:8" x14ac:dyDescent="0.25">
      <c r="A1" s="10" t="s">
        <v>0</v>
      </c>
    </row>
    <row r="3" spans="1:8" x14ac:dyDescent="0.25">
      <c r="A3" s="111" t="s">
        <v>128</v>
      </c>
      <c r="B3" s="111"/>
      <c r="C3" s="111"/>
      <c r="D3" s="111"/>
      <c r="E3" s="111"/>
      <c r="F3" s="111"/>
      <c r="G3" s="111"/>
    </row>
    <row r="4" spans="1:8" x14ac:dyDescent="0.25">
      <c r="A4" s="111" t="s">
        <v>75</v>
      </c>
      <c r="B4" s="111"/>
      <c r="C4" s="111"/>
      <c r="D4" s="111"/>
      <c r="E4" s="111"/>
      <c r="F4" s="111"/>
      <c r="G4" s="111"/>
    </row>
    <row r="5" spans="1:8" ht="15.75" thickBot="1" x14ac:dyDescent="0.3"/>
    <row r="6" spans="1:8" s="2" customFormat="1" ht="24.75" x14ac:dyDescent="0.25">
      <c r="A6" s="11" t="s">
        <v>2</v>
      </c>
      <c r="B6" s="12" t="s">
        <v>3</v>
      </c>
      <c r="C6" s="12" t="s">
        <v>8</v>
      </c>
      <c r="D6" s="12" t="s">
        <v>74</v>
      </c>
      <c r="E6" s="12" t="s">
        <v>28</v>
      </c>
      <c r="F6" s="13" t="s">
        <v>9</v>
      </c>
      <c r="G6" s="13" t="s">
        <v>9</v>
      </c>
    </row>
    <row r="7" spans="1:8" ht="12" customHeight="1" thickBot="1" x14ac:dyDescent="0.3">
      <c r="A7" s="27"/>
      <c r="B7" s="28" t="s">
        <v>4</v>
      </c>
      <c r="C7" s="28" t="s">
        <v>5</v>
      </c>
      <c r="D7" s="28" t="s">
        <v>6</v>
      </c>
      <c r="E7" s="28" t="s">
        <v>7</v>
      </c>
      <c r="F7" s="29" t="s">
        <v>77</v>
      </c>
      <c r="G7" s="29" t="s">
        <v>78</v>
      </c>
      <c r="H7" s="1"/>
    </row>
    <row r="8" spans="1:8" ht="16.5" customHeight="1" thickBot="1" x14ac:dyDescent="0.3">
      <c r="A8" s="54"/>
      <c r="B8" s="55" t="s">
        <v>107</v>
      </c>
      <c r="C8" s="33">
        <f>C10</f>
        <v>1034637.8400000001</v>
      </c>
      <c r="D8" s="33">
        <f>D10</f>
        <v>1212100</v>
      </c>
      <c r="E8" s="33">
        <f>E10</f>
        <v>1198134.8999999999</v>
      </c>
      <c r="F8" s="33">
        <f>(E8/C8)*100</f>
        <v>115.8023468385807</v>
      </c>
      <c r="G8" s="56">
        <f>(E8/D8)*100</f>
        <v>98.847859087534033</v>
      </c>
      <c r="H8" s="1"/>
    </row>
    <row r="9" spans="1:8" ht="16.5" customHeight="1" x14ac:dyDescent="0.25">
      <c r="A9" s="30"/>
      <c r="B9" s="31"/>
      <c r="C9" s="32"/>
      <c r="D9" s="32"/>
      <c r="E9" s="32"/>
      <c r="F9" s="32"/>
      <c r="G9" s="32"/>
      <c r="H9" s="1"/>
    </row>
    <row r="10" spans="1:8" x14ac:dyDescent="0.25">
      <c r="A10" s="52" t="s">
        <v>108</v>
      </c>
      <c r="B10" s="18" t="s">
        <v>109</v>
      </c>
      <c r="C10" s="19">
        <f>C11+C12</f>
        <v>1034637.8400000001</v>
      </c>
      <c r="D10" s="19">
        <f>D11+D12</f>
        <v>1212100</v>
      </c>
      <c r="E10" s="19">
        <f>E11+E12</f>
        <v>1198134.8999999999</v>
      </c>
      <c r="F10" s="19">
        <f>(E10/C10)*100</f>
        <v>115.8023468385807</v>
      </c>
      <c r="G10" s="19">
        <f t="shared" ref="G10" si="0">(E10/D10)*100</f>
        <v>98.847859087534033</v>
      </c>
    </row>
    <row r="11" spans="1:8" x14ac:dyDescent="0.25">
      <c r="A11" s="53" t="s">
        <v>110</v>
      </c>
      <c r="B11" s="21" t="s">
        <v>111</v>
      </c>
      <c r="C11" s="22">
        <v>993247.67</v>
      </c>
      <c r="D11" s="22">
        <v>1114350</v>
      </c>
      <c r="E11" s="22">
        <v>1105922.17</v>
      </c>
      <c r="F11" s="22">
        <f>(E11/C11)*100</f>
        <v>111.3440487607688</v>
      </c>
      <c r="G11" s="22">
        <f>(E11/D11)*100</f>
        <v>99.243699914748504</v>
      </c>
      <c r="H11" s="3"/>
    </row>
    <row r="12" spans="1:8" x14ac:dyDescent="0.25">
      <c r="A12" s="53" t="s">
        <v>112</v>
      </c>
      <c r="B12" s="21" t="s">
        <v>113</v>
      </c>
      <c r="C12" s="22">
        <v>41390.17</v>
      </c>
      <c r="D12" s="22">
        <v>97750</v>
      </c>
      <c r="E12" s="22">
        <v>92212.73</v>
      </c>
      <c r="F12" s="22">
        <v>0</v>
      </c>
      <c r="G12" s="22">
        <f>(E12/D12)*100</f>
        <v>94.335273657288994</v>
      </c>
    </row>
  </sheetData>
  <mergeCells count="2">
    <mergeCell ref="A3:G3"/>
    <mergeCell ref="A4:G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workbookViewId="0">
      <selection activeCell="A167" sqref="A167:G167"/>
    </sheetView>
  </sheetViews>
  <sheetFormatPr defaultRowHeight="15" x14ac:dyDescent="0.25"/>
  <cols>
    <col min="1" max="1" width="9.42578125" customWidth="1"/>
    <col min="2" max="2" width="47.42578125" style="2" customWidth="1"/>
    <col min="3" max="5" width="13.7109375" customWidth="1"/>
    <col min="6" max="7" width="10" style="3" customWidth="1"/>
  </cols>
  <sheetData>
    <row r="1" spans="1:8" x14ac:dyDescent="0.25">
      <c r="A1" s="10" t="s">
        <v>0</v>
      </c>
    </row>
    <row r="3" spans="1:8" x14ac:dyDescent="0.25">
      <c r="A3" s="111" t="s">
        <v>152</v>
      </c>
      <c r="B3" s="111"/>
      <c r="C3" s="111"/>
      <c r="D3" s="111"/>
      <c r="E3" s="111"/>
      <c r="F3" s="111"/>
      <c r="G3" s="111"/>
    </row>
    <row r="4" spans="1:8" x14ac:dyDescent="0.25">
      <c r="A4" s="111" t="s">
        <v>75</v>
      </c>
      <c r="B4" s="111"/>
      <c r="C4" s="111"/>
      <c r="D4" s="111"/>
      <c r="E4" s="111"/>
      <c r="F4" s="111"/>
      <c r="G4" s="111"/>
    </row>
    <row r="5" spans="1:8" ht="15.75" thickBot="1" x14ac:dyDescent="0.3"/>
    <row r="6" spans="1:8" s="2" customFormat="1" ht="24.75" x14ac:dyDescent="0.25">
      <c r="A6" s="11" t="s">
        <v>2</v>
      </c>
      <c r="B6" s="12" t="s">
        <v>3</v>
      </c>
      <c r="C6" s="12" t="s">
        <v>8</v>
      </c>
      <c r="D6" s="12" t="s">
        <v>74</v>
      </c>
      <c r="E6" s="12" t="s">
        <v>28</v>
      </c>
      <c r="F6" s="109" t="s">
        <v>9</v>
      </c>
      <c r="G6" s="13" t="s">
        <v>9</v>
      </c>
    </row>
    <row r="7" spans="1:8" ht="12" customHeight="1" thickBot="1" x14ac:dyDescent="0.3">
      <c r="A7" s="14"/>
      <c r="B7" s="15" t="s">
        <v>4</v>
      </c>
      <c r="C7" s="15" t="s">
        <v>5</v>
      </c>
      <c r="D7" s="15" t="s">
        <v>6</v>
      </c>
      <c r="E7" s="15" t="s">
        <v>7</v>
      </c>
      <c r="F7" s="110" t="s">
        <v>77</v>
      </c>
      <c r="G7" s="16" t="s">
        <v>78</v>
      </c>
      <c r="H7" s="1"/>
    </row>
    <row r="8" spans="1:8" ht="15.75" customHeight="1" thickBot="1" x14ac:dyDescent="0.3">
      <c r="A8" s="113" t="s">
        <v>131</v>
      </c>
      <c r="B8" s="114"/>
      <c r="C8" s="33">
        <f t="shared" ref="C8:G10" si="0">C9</f>
        <v>1034637.84</v>
      </c>
      <c r="D8" s="115">
        <f t="shared" si="0"/>
        <v>1212100</v>
      </c>
      <c r="E8" s="115">
        <f t="shared" si="0"/>
        <v>1198134.8999999999</v>
      </c>
      <c r="F8" s="115">
        <f t="shared" si="0"/>
        <v>115.80234683858073</v>
      </c>
      <c r="G8" s="116">
        <f t="shared" si="0"/>
        <v>98.847859087534033</v>
      </c>
      <c r="H8" s="1"/>
    </row>
    <row r="9" spans="1:8" ht="15.75" customHeight="1" thickBot="1" x14ac:dyDescent="0.3">
      <c r="A9" s="113" t="s">
        <v>132</v>
      </c>
      <c r="B9" s="114"/>
      <c r="C9" s="33">
        <f t="shared" si="0"/>
        <v>1034637.84</v>
      </c>
      <c r="D9" s="115">
        <f t="shared" si="0"/>
        <v>1212100</v>
      </c>
      <c r="E9" s="115">
        <f t="shared" si="0"/>
        <v>1198134.8999999999</v>
      </c>
      <c r="F9" s="115">
        <f t="shared" si="0"/>
        <v>115.80234683858073</v>
      </c>
      <c r="G9" s="116">
        <f t="shared" si="0"/>
        <v>98.847859087534033</v>
      </c>
      <c r="H9" s="1"/>
    </row>
    <row r="10" spans="1:8" ht="16.5" customHeight="1" x14ac:dyDescent="0.25">
      <c r="A10" s="30" t="s">
        <v>133</v>
      </c>
      <c r="B10" s="31" t="s">
        <v>134</v>
      </c>
      <c r="C10" s="32">
        <f t="shared" si="0"/>
        <v>1034637.84</v>
      </c>
      <c r="D10" s="117">
        <f t="shared" si="0"/>
        <v>1212100</v>
      </c>
      <c r="E10" s="117">
        <f t="shared" si="0"/>
        <v>1198134.8999999999</v>
      </c>
      <c r="F10" s="117">
        <f t="shared" si="0"/>
        <v>115.80234683858073</v>
      </c>
      <c r="G10" s="117">
        <f t="shared" si="0"/>
        <v>98.847859087534033</v>
      </c>
      <c r="H10" s="1"/>
    </row>
    <row r="11" spans="1:8" ht="16.5" customHeight="1" x14ac:dyDescent="0.25">
      <c r="A11" s="118" t="s">
        <v>135</v>
      </c>
      <c r="B11" s="119" t="s">
        <v>136</v>
      </c>
      <c r="C11" s="120">
        <f>C12+C167</f>
        <v>1034637.84</v>
      </c>
      <c r="D11" s="120">
        <f>D12+D167</f>
        <v>1212100</v>
      </c>
      <c r="E11" s="120">
        <f>E12+E167</f>
        <v>1198134.8999999999</v>
      </c>
      <c r="F11" s="120">
        <f>(E11/C11)*100</f>
        <v>115.80234683858073</v>
      </c>
      <c r="G11" s="120">
        <f>(E11/D11)*100</f>
        <v>98.847859087534033</v>
      </c>
      <c r="H11" s="1"/>
    </row>
    <row r="12" spans="1:8" ht="16.5" customHeight="1" x14ac:dyDescent="0.25">
      <c r="A12" s="121">
        <v>151001</v>
      </c>
      <c r="B12" s="119" t="s">
        <v>137</v>
      </c>
      <c r="C12" s="120">
        <f>C13+C96+C119+C129+C138+C142+C151+C155+C163</f>
        <v>1026909.64</v>
      </c>
      <c r="D12" s="120">
        <f>D13+D96+D119+D129+D138+D142+D151+D155+D163</f>
        <v>1205100</v>
      </c>
      <c r="E12" s="120">
        <f>E13+E96+E119+E129+E138+E142+E151+E155+E163</f>
        <v>1194069.1599999999</v>
      </c>
      <c r="F12" s="120">
        <f>(E12/C12)*100</f>
        <v>116.27791905819483</v>
      </c>
      <c r="G12" s="120">
        <f>(E12/D12)*100</f>
        <v>99.084653555721516</v>
      </c>
      <c r="H12" s="1"/>
    </row>
    <row r="13" spans="1:8" ht="16.5" customHeight="1" x14ac:dyDescent="0.25">
      <c r="A13" s="68">
        <v>15100101</v>
      </c>
      <c r="B13" s="69" t="s">
        <v>138</v>
      </c>
      <c r="C13" s="135">
        <f>C14+C23+C75+C82+C87+C91</f>
        <v>990434.86</v>
      </c>
      <c r="D13" s="135">
        <f>D14+D23+D75+D82+D87+D91</f>
        <v>1095450</v>
      </c>
      <c r="E13" s="135">
        <f>E14+E23+E75+E82+E87+E91</f>
        <v>1093120.44</v>
      </c>
      <c r="F13" s="135">
        <f>(E13/C13)*100</f>
        <v>110.36772675792126</v>
      </c>
      <c r="G13" s="135">
        <f>(E13/D13)*100</f>
        <v>99.787342188141864</v>
      </c>
      <c r="H13" s="1"/>
    </row>
    <row r="14" spans="1:8" x14ac:dyDescent="0.25">
      <c r="A14" s="136">
        <v>1</v>
      </c>
      <c r="B14" s="136" t="s">
        <v>16</v>
      </c>
      <c r="C14" s="133">
        <f t="shared" ref="C14:E14" si="1">C15</f>
        <v>42178.239999999998</v>
      </c>
      <c r="D14" s="133">
        <f t="shared" si="1"/>
        <v>48750</v>
      </c>
      <c r="E14" s="133">
        <f t="shared" si="1"/>
        <v>48214.76</v>
      </c>
      <c r="F14" s="133">
        <f>E14/C14*100</f>
        <v>114.31192956368024</v>
      </c>
      <c r="G14" s="133">
        <f>E14/D14*100</f>
        <v>98.902071794871802</v>
      </c>
    </row>
    <row r="15" spans="1:8" x14ac:dyDescent="0.25">
      <c r="A15" s="24">
        <v>11</v>
      </c>
      <c r="B15" s="24" t="s">
        <v>16</v>
      </c>
      <c r="C15" s="26">
        <f>C16+C20</f>
        <v>42178.239999999998</v>
      </c>
      <c r="D15" s="26">
        <f>D16+D20</f>
        <v>48750</v>
      </c>
      <c r="E15" s="26">
        <f>E16+E20</f>
        <v>48214.76</v>
      </c>
      <c r="F15" s="26">
        <f>(E15/C15)*100</f>
        <v>114.31192956368024</v>
      </c>
      <c r="G15" s="26">
        <f>(E15/D15)*100</f>
        <v>98.902071794871802</v>
      </c>
    </row>
    <row r="16" spans="1:8" x14ac:dyDescent="0.25">
      <c r="A16" s="23">
        <v>31</v>
      </c>
      <c r="B16" s="23" t="s">
        <v>153</v>
      </c>
      <c r="C16" s="25">
        <f>SUM(C17:C19)</f>
        <v>41514.92</v>
      </c>
      <c r="D16" s="25">
        <v>48520</v>
      </c>
      <c r="E16" s="25">
        <f>SUM(E17:E19)</f>
        <v>48003.91</v>
      </c>
      <c r="F16" s="25">
        <f>(E16/C16)*100</f>
        <v>115.63050103432695</v>
      </c>
      <c r="G16" s="25">
        <f>(E16/D16)*100</f>
        <v>98.936335531739488</v>
      </c>
    </row>
    <row r="17" spans="1:8" s="4" customFormat="1" x14ac:dyDescent="0.25">
      <c r="A17" s="38">
        <v>3111</v>
      </c>
      <c r="B17" s="39" t="s">
        <v>29</v>
      </c>
      <c r="C17" s="40">
        <v>34552.050000000003</v>
      </c>
      <c r="D17" s="40">
        <v>0</v>
      </c>
      <c r="E17" s="40">
        <v>39672.910000000003</v>
      </c>
      <c r="F17" s="40">
        <f>(E17/C17)*100</f>
        <v>114.82071251922822</v>
      </c>
      <c r="G17" s="40">
        <v>0</v>
      </c>
    </row>
    <row r="18" spans="1:8" s="4" customFormat="1" x14ac:dyDescent="0.25">
      <c r="A18" s="38">
        <v>3121</v>
      </c>
      <c r="B18" s="39" t="s">
        <v>10</v>
      </c>
      <c r="C18" s="40">
        <v>1261.78</v>
      </c>
      <c r="D18" s="40">
        <v>0</v>
      </c>
      <c r="E18" s="40">
        <v>1784.91</v>
      </c>
      <c r="F18" s="40">
        <f>(E18/C18)*100</f>
        <v>141.45968393856299</v>
      </c>
      <c r="G18" s="40">
        <v>0</v>
      </c>
    </row>
    <row r="19" spans="1:8" s="4" customFormat="1" x14ac:dyDescent="0.25">
      <c r="A19" s="38">
        <v>3132</v>
      </c>
      <c r="B19" s="39" t="s">
        <v>11</v>
      </c>
      <c r="C19" s="40">
        <v>5701.09</v>
      </c>
      <c r="D19" s="40">
        <v>0</v>
      </c>
      <c r="E19" s="40">
        <v>6546.09</v>
      </c>
      <c r="F19" s="40">
        <f>(E19/C19)*100</f>
        <v>114.82172707324389</v>
      </c>
      <c r="G19" s="40">
        <v>0</v>
      </c>
    </row>
    <row r="20" spans="1:8" s="4" customFormat="1" x14ac:dyDescent="0.25">
      <c r="A20" s="20">
        <v>32</v>
      </c>
      <c r="B20" s="21" t="s">
        <v>95</v>
      </c>
      <c r="C20" s="22">
        <f>SUM(C21:C22)</f>
        <v>663.31999999999994</v>
      </c>
      <c r="D20" s="22">
        <v>230</v>
      </c>
      <c r="E20" s="22">
        <f>SUM(E21:E22)</f>
        <v>210.85</v>
      </c>
      <c r="F20" s="22">
        <f>(E20/C20)*100</f>
        <v>31.787071096906473</v>
      </c>
      <c r="G20" s="22">
        <f>(E20/D20)*100</f>
        <v>91.673913043478265</v>
      </c>
    </row>
    <row r="21" spans="1:8" s="4" customFormat="1" x14ac:dyDescent="0.25">
      <c r="A21" s="38">
        <v>3212</v>
      </c>
      <c r="B21" s="39" t="s">
        <v>30</v>
      </c>
      <c r="C21" s="40">
        <v>47.53</v>
      </c>
      <c r="D21" s="40">
        <v>0</v>
      </c>
      <c r="E21" s="40">
        <v>210.85</v>
      </c>
      <c r="F21" s="40">
        <f>(E21/C21)*100</f>
        <v>443.61455922575209</v>
      </c>
      <c r="G21" s="40">
        <v>0</v>
      </c>
    </row>
    <row r="22" spans="1:8" s="4" customFormat="1" x14ac:dyDescent="0.25">
      <c r="A22" s="38">
        <v>3221</v>
      </c>
      <c r="B22" s="39" t="s">
        <v>31</v>
      </c>
      <c r="C22" s="40">
        <v>615.79</v>
      </c>
      <c r="D22" s="40">
        <v>0</v>
      </c>
      <c r="E22" s="40">
        <v>0</v>
      </c>
      <c r="F22" s="40">
        <f>(E22/C22)*100</f>
        <v>0</v>
      </c>
      <c r="G22" s="40">
        <v>0</v>
      </c>
    </row>
    <row r="23" spans="1:8" x14ac:dyDescent="0.25">
      <c r="A23" s="20">
        <v>5</v>
      </c>
      <c r="B23" s="21" t="s">
        <v>17</v>
      </c>
      <c r="C23" s="22">
        <f>C24+C49+C52</f>
        <v>909420.97</v>
      </c>
      <c r="D23" s="22">
        <f>D24+D49+D52</f>
        <v>1017300</v>
      </c>
      <c r="E23" s="22">
        <f>E24+E49+E52</f>
        <v>1016629.2000000001</v>
      </c>
      <c r="F23" s="22">
        <f>(E23/C23)*100</f>
        <v>111.7886252392003</v>
      </c>
      <c r="G23" s="22">
        <f>(E23/D23)*100</f>
        <v>99.934060749041592</v>
      </c>
    </row>
    <row r="24" spans="1:8" x14ac:dyDescent="0.25">
      <c r="A24" s="17">
        <v>51</v>
      </c>
      <c r="B24" s="18" t="s">
        <v>18</v>
      </c>
      <c r="C24" s="19">
        <f>C25+C30+C43+C45+C47</f>
        <v>854000.45</v>
      </c>
      <c r="D24" s="19">
        <f>D25+D30+D43+D45+D47</f>
        <v>954400</v>
      </c>
      <c r="E24" s="19">
        <f>E25+E30+E43+E45+E47</f>
        <v>953745.75000000012</v>
      </c>
      <c r="F24" s="19">
        <f>(E24/C24)*100</f>
        <v>111.67977136311815</v>
      </c>
      <c r="G24" s="19">
        <f>(E24/D24)*100</f>
        <v>99.931449077954753</v>
      </c>
      <c r="H24" s="3"/>
    </row>
    <row r="25" spans="1:8" x14ac:dyDescent="0.25">
      <c r="A25" s="20">
        <v>31</v>
      </c>
      <c r="B25" s="21" t="s">
        <v>153</v>
      </c>
      <c r="C25" s="22">
        <f>SUM(C26:C29)</f>
        <v>803681.41</v>
      </c>
      <c r="D25" s="22">
        <v>909920</v>
      </c>
      <c r="E25" s="22">
        <f>SUM(E26:E29)</f>
        <v>910998.4800000001</v>
      </c>
      <c r="F25" s="22">
        <f>(E25/C25)*100</f>
        <v>113.35318556142788</v>
      </c>
      <c r="G25" s="22">
        <f>(E25/D25)*100</f>
        <v>100.11852470546863</v>
      </c>
      <c r="H25" s="3"/>
    </row>
    <row r="26" spans="1:8" s="4" customFormat="1" x14ac:dyDescent="0.25">
      <c r="A26" s="38">
        <v>3111</v>
      </c>
      <c r="B26" s="39" t="s">
        <v>29</v>
      </c>
      <c r="C26" s="40">
        <v>666030.91</v>
      </c>
      <c r="D26" s="40">
        <v>0</v>
      </c>
      <c r="E26" s="40">
        <v>742826.43</v>
      </c>
      <c r="F26" s="40">
        <f>(E26/C26)*100</f>
        <v>111.53032372026097</v>
      </c>
      <c r="G26" s="40">
        <v>0</v>
      </c>
    </row>
    <row r="27" spans="1:8" s="4" customFormat="1" x14ac:dyDescent="0.25">
      <c r="A27" s="38">
        <v>3121</v>
      </c>
      <c r="B27" s="39" t="s">
        <v>10</v>
      </c>
      <c r="C27" s="40">
        <v>27648.59</v>
      </c>
      <c r="D27" s="40">
        <v>0</v>
      </c>
      <c r="E27" s="40">
        <v>45585.4</v>
      </c>
      <c r="F27" s="40">
        <f>(E27/C27)*100</f>
        <v>164.87423047612916</v>
      </c>
      <c r="G27" s="40">
        <v>0</v>
      </c>
    </row>
    <row r="28" spans="1:8" s="4" customFormat="1" x14ac:dyDescent="0.25">
      <c r="A28" s="38">
        <v>3132</v>
      </c>
      <c r="B28" s="39" t="s">
        <v>32</v>
      </c>
      <c r="C28" s="40">
        <v>109742.54</v>
      </c>
      <c r="D28" s="40">
        <v>0</v>
      </c>
      <c r="E28" s="40">
        <v>122537.65</v>
      </c>
      <c r="F28" s="40">
        <f>(E28/C28)*100</f>
        <v>111.65920708596684</v>
      </c>
      <c r="G28" s="40">
        <v>0</v>
      </c>
    </row>
    <row r="29" spans="1:8" s="4" customFormat="1" x14ac:dyDescent="0.25">
      <c r="A29" s="38">
        <v>3133</v>
      </c>
      <c r="B29" s="39" t="s">
        <v>33</v>
      </c>
      <c r="C29" s="40">
        <v>259.37</v>
      </c>
      <c r="D29" s="40">
        <v>0</v>
      </c>
      <c r="E29" s="40">
        <v>49</v>
      </c>
      <c r="F29" s="40">
        <f>(E29/C29)*100</f>
        <v>18.891930446851987</v>
      </c>
      <c r="G29" s="40">
        <v>0</v>
      </c>
    </row>
    <row r="30" spans="1:8" s="4" customFormat="1" x14ac:dyDescent="0.25">
      <c r="A30" s="20">
        <v>32</v>
      </c>
      <c r="B30" s="21" t="s">
        <v>95</v>
      </c>
      <c r="C30" s="22">
        <f>SUM(C31:C42)</f>
        <v>31191.83</v>
      </c>
      <c r="D30" s="22">
        <v>28650</v>
      </c>
      <c r="E30" s="22">
        <f>SUM(E31:E42)</f>
        <v>27828.16</v>
      </c>
      <c r="F30" s="22">
        <f>(E30/C30)*100</f>
        <v>89.21618257088474</v>
      </c>
      <c r="G30" s="22">
        <f>(E30/D30)*100</f>
        <v>97.131448516579411</v>
      </c>
    </row>
    <row r="31" spans="1:8" s="4" customFormat="1" x14ac:dyDescent="0.25">
      <c r="A31" s="38">
        <v>3211</v>
      </c>
      <c r="B31" s="39" t="s">
        <v>34</v>
      </c>
      <c r="C31" s="40">
        <v>170.41</v>
      </c>
      <c r="D31" s="40">
        <v>0</v>
      </c>
      <c r="E31" s="40">
        <v>467.87</v>
      </c>
      <c r="F31" s="40">
        <f>(E31/C31)*100</f>
        <v>274.55548383310838</v>
      </c>
      <c r="G31" s="40">
        <v>0</v>
      </c>
    </row>
    <row r="32" spans="1:8" s="4" customFormat="1" x14ac:dyDescent="0.25">
      <c r="A32" s="38">
        <v>3212</v>
      </c>
      <c r="B32" s="39" t="s">
        <v>30</v>
      </c>
      <c r="C32" s="40">
        <v>17433.490000000002</v>
      </c>
      <c r="D32" s="40">
        <v>0</v>
      </c>
      <c r="E32" s="40">
        <v>19240.689999999999</v>
      </c>
      <c r="F32" s="40">
        <f>(E32/C32)*100</f>
        <v>110.36625483480358</v>
      </c>
      <c r="G32" s="40">
        <v>0</v>
      </c>
    </row>
    <row r="33" spans="1:7" s="4" customFormat="1" x14ac:dyDescent="0.25">
      <c r="A33" s="38">
        <v>3221</v>
      </c>
      <c r="B33" s="39" t="s">
        <v>31</v>
      </c>
      <c r="C33" s="40">
        <v>0</v>
      </c>
      <c r="D33" s="40">
        <v>0</v>
      </c>
      <c r="E33" s="40">
        <v>1628.87</v>
      </c>
      <c r="F33" s="40">
        <v>0</v>
      </c>
      <c r="G33" s="40">
        <v>0</v>
      </c>
    </row>
    <row r="34" spans="1:7" s="4" customFormat="1" x14ac:dyDescent="0.25">
      <c r="A34" s="38">
        <v>3225</v>
      </c>
      <c r="B34" s="39" t="s">
        <v>35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 s="4" customFormat="1" x14ac:dyDescent="0.25">
      <c r="A35" s="38">
        <v>3231</v>
      </c>
      <c r="B35" s="39" t="s">
        <v>36</v>
      </c>
      <c r="C35" s="40">
        <v>311.89999999999998</v>
      </c>
      <c r="D35" s="40">
        <v>0</v>
      </c>
      <c r="E35" s="40">
        <v>0</v>
      </c>
      <c r="F35" s="40">
        <f>(E35/C35)*100</f>
        <v>0</v>
      </c>
      <c r="G35" s="40">
        <v>0</v>
      </c>
    </row>
    <row r="36" spans="1:7" s="4" customFormat="1" x14ac:dyDescent="0.25">
      <c r="A36" s="38">
        <v>3236</v>
      </c>
      <c r="B36" s="39" t="s">
        <v>37</v>
      </c>
      <c r="C36" s="40">
        <v>499.04</v>
      </c>
      <c r="D36" s="40">
        <v>0</v>
      </c>
      <c r="E36" s="40">
        <v>0</v>
      </c>
      <c r="F36" s="40">
        <f>(E36/C36)*100</f>
        <v>0</v>
      </c>
      <c r="G36" s="40">
        <v>0</v>
      </c>
    </row>
    <row r="37" spans="1:7" s="4" customFormat="1" x14ac:dyDescent="0.25">
      <c r="A37" s="38">
        <v>3237</v>
      </c>
      <c r="B37" s="39" t="s">
        <v>38</v>
      </c>
      <c r="C37" s="40">
        <v>0</v>
      </c>
      <c r="D37" s="40">
        <v>0</v>
      </c>
      <c r="E37" s="40">
        <v>35.299999999999997</v>
      </c>
      <c r="F37" s="40">
        <v>0</v>
      </c>
      <c r="G37" s="40">
        <v>0</v>
      </c>
    </row>
    <row r="38" spans="1:7" s="4" customFormat="1" x14ac:dyDescent="0.25">
      <c r="A38" s="38">
        <v>3239</v>
      </c>
      <c r="B38" s="39" t="s">
        <v>39</v>
      </c>
      <c r="C38" s="40">
        <v>868.51</v>
      </c>
      <c r="D38" s="40">
        <v>0</v>
      </c>
      <c r="E38" s="40">
        <v>0</v>
      </c>
      <c r="F38" s="40">
        <f>(E38/C38)*100</f>
        <v>0</v>
      </c>
      <c r="G38" s="40">
        <v>0</v>
      </c>
    </row>
    <row r="39" spans="1:7" s="4" customFormat="1" x14ac:dyDescent="0.25">
      <c r="A39" s="38">
        <v>3293</v>
      </c>
      <c r="B39" s="39" t="s">
        <v>40</v>
      </c>
      <c r="C39" s="40">
        <v>0</v>
      </c>
      <c r="D39" s="40">
        <v>0</v>
      </c>
      <c r="E39" s="40">
        <v>71.97</v>
      </c>
      <c r="F39" s="40">
        <v>0</v>
      </c>
      <c r="G39" s="40">
        <v>0</v>
      </c>
    </row>
    <row r="40" spans="1:7" s="4" customFormat="1" x14ac:dyDescent="0.25">
      <c r="A40" s="38">
        <v>3295</v>
      </c>
      <c r="B40" s="39" t="s">
        <v>41</v>
      </c>
      <c r="C40" s="40">
        <v>4675.16</v>
      </c>
      <c r="D40" s="40">
        <v>0</v>
      </c>
      <c r="E40" s="40">
        <v>3667.29</v>
      </c>
      <c r="F40" s="40">
        <f>(E40/C40)*100</f>
        <v>78.442021235636858</v>
      </c>
      <c r="G40" s="40">
        <v>0</v>
      </c>
    </row>
    <row r="41" spans="1:7" s="4" customFormat="1" x14ac:dyDescent="0.25">
      <c r="A41" s="38">
        <v>3296</v>
      </c>
      <c r="B41" s="39" t="s">
        <v>42</v>
      </c>
      <c r="C41" s="40">
        <v>7148.71</v>
      </c>
      <c r="D41" s="40">
        <v>0</v>
      </c>
      <c r="E41" s="40">
        <v>2658.61</v>
      </c>
      <c r="F41" s="40">
        <f>(E41/C41)*100</f>
        <v>37.190066459543054</v>
      </c>
      <c r="G41" s="40">
        <v>0</v>
      </c>
    </row>
    <row r="42" spans="1:7" s="4" customFormat="1" x14ac:dyDescent="0.25">
      <c r="A42" s="38">
        <v>3299</v>
      </c>
      <c r="B42" s="39" t="s">
        <v>13</v>
      </c>
      <c r="C42" s="40">
        <v>84.61</v>
      </c>
      <c r="D42" s="40">
        <v>0</v>
      </c>
      <c r="E42" s="40">
        <v>57.56</v>
      </c>
      <c r="F42" s="40">
        <f>(E42/C42)*100</f>
        <v>68.029783713509033</v>
      </c>
      <c r="G42" s="40">
        <v>0</v>
      </c>
    </row>
    <row r="43" spans="1:7" s="4" customFormat="1" x14ac:dyDescent="0.25">
      <c r="A43" s="20">
        <v>34</v>
      </c>
      <c r="B43" s="21" t="s">
        <v>99</v>
      </c>
      <c r="C43" s="22">
        <f>SUM(C44)</f>
        <v>6264.24</v>
      </c>
      <c r="D43" s="22">
        <v>2000</v>
      </c>
      <c r="E43" s="22">
        <f>SUM(E44)</f>
        <v>1458.66</v>
      </c>
      <c r="F43" s="22">
        <f>(E43/C43)*100</f>
        <v>23.285506302440524</v>
      </c>
      <c r="G43" s="22">
        <f>(E43/D43)*100</f>
        <v>72.933000000000007</v>
      </c>
    </row>
    <row r="44" spans="1:7" s="4" customFormat="1" x14ac:dyDescent="0.25">
      <c r="A44" s="38">
        <v>3433</v>
      </c>
      <c r="B44" s="39" t="s">
        <v>43</v>
      </c>
      <c r="C44" s="40">
        <v>6264.24</v>
      </c>
      <c r="D44" s="40">
        <v>0</v>
      </c>
      <c r="E44" s="40">
        <v>1458.66</v>
      </c>
      <c r="F44" s="40">
        <f>(E44/C44)*100</f>
        <v>23.285506302440524</v>
      </c>
      <c r="G44" s="40">
        <v>0</v>
      </c>
    </row>
    <row r="45" spans="1:7" s="4" customFormat="1" x14ac:dyDescent="0.25">
      <c r="A45" s="20">
        <v>37</v>
      </c>
      <c r="B45" s="21" t="s">
        <v>120</v>
      </c>
      <c r="C45" s="22">
        <f>SUM(C46)</f>
        <v>12862.97</v>
      </c>
      <c r="D45" s="22">
        <v>13200</v>
      </c>
      <c r="E45" s="22">
        <f>SUM(E46)</f>
        <v>12836.12</v>
      </c>
      <c r="F45" s="22">
        <f>(E45/C45)*100</f>
        <v>99.791261271696982</v>
      </c>
      <c r="G45" s="22">
        <f>(E45/D45)*100</f>
        <v>97.243333333333339</v>
      </c>
    </row>
    <row r="46" spans="1:7" x14ac:dyDescent="0.25">
      <c r="A46" s="38">
        <v>3722</v>
      </c>
      <c r="B46" s="39" t="s">
        <v>44</v>
      </c>
      <c r="C46" s="40">
        <v>12862.97</v>
      </c>
      <c r="D46" s="40">
        <v>0</v>
      </c>
      <c r="E46" s="40">
        <v>12836.12</v>
      </c>
      <c r="F46" s="40">
        <f>(E46/C46)*100</f>
        <v>99.791261271696982</v>
      </c>
      <c r="G46" s="40">
        <v>0</v>
      </c>
    </row>
    <row r="47" spans="1:7" s="4" customFormat="1" x14ac:dyDescent="0.25">
      <c r="A47" s="20">
        <v>38</v>
      </c>
      <c r="B47" s="21" t="s">
        <v>102</v>
      </c>
      <c r="C47" s="22">
        <f>SUM(C48)</f>
        <v>0</v>
      </c>
      <c r="D47" s="22">
        <v>630</v>
      </c>
      <c r="E47" s="22">
        <f>SUM(E48)</f>
        <v>624.33000000000004</v>
      </c>
      <c r="F47" s="22">
        <v>0</v>
      </c>
      <c r="G47" s="22">
        <f>(E47/D47)*100</f>
        <v>99.100000000000009</v>
      </c>
    </row>
    <row r="48" spans="1:7" x14ac:dyDescent="0.25">
      <c r="A48" s="38">
        <v>3812</v>
      </c>
      <c r="B48" s="39" t="s">
        <v>103</v>
      </c>
      <c r="C48" s="40">
        <v>0</v>
      </c>
      <c r="D48" s="40">
        <v>0</v>
      </c>
      <c r="E48" s="40">
        <v>624.33000000000004</v>
      </c>
      <c r="F48" s="40">
        <v>0</v>
      </c>
      <c r="G48" s="40">
        <v>0</v>
      </c>
    </row>
    <row r="49" spans="1:7" x14ac:dyDescent="0.25">
      <c r="A49" s="17">
        <v>52</v>
      </c>
      <c r="B49" s="18" t="s">
        <v>139</v>
      </c>
      <c r="C49" s="19">
        <f>C50</f>
        <v>0</v>
      </c>
      <c r="D49" s="19">
        <f>D50</f>
        <v>300</v>
      </c>
      <c r="E49" s="19">
        <f>E50</f>
        <v>287.37</v>
      </c>
      <c r="F49" s="19">
        <f>F50</f>
        <v>0</v>
      </c>
      <c r="G49" s="19">
        <f>(E49/D49)*100</f>
        <v>95.789999999999992</v>
      </c>
    </row>
    <row r="50" spans="1:7" x14ac:dyDescent="0.25">
      <c r="A50" s="20">
        <v>32</v>
      </c>
      <c r="B50" s="21" t="s">
        <v>95</v>
      </c>
      <c r="C50" s="22">
        <f>SUM(C51)</f>
        <v>0</v>
      </c>
      <c r="D50" s="22">
        <v>300</v>
      </c>
      <c r="E50" s="22">
        <f>SUM(E51)</f>
        <v>287.37</v>
      </c>
      <c r="F50" s="22">
        <v>0</v>
      </c>
      <c r="G50" s="22">
        <f>E50/D50*100</f>
        <v>95.789999999999992</v>
      </c>
    </row>
    <row r="51" spans="1:7" s="4" customFormat="1" x14ac:dyDescent="0.25">
      <c r="A51" s="38">
        <v>3299</v>
      </c>
      <c r="B51" s="39" t="s">
        <v>13</v>
      </c>
      <c r="C51" s="40">
        <v>0</v>
      </c>
      <c r="D51" s="40">
        <v>0</v>
      </c>
      <c r="E51" s="40">
        <v>287.37</v>
      </c>
      <c r="F51" s="40">
        <v>0</v>
      </c>
      <c r="G51" s="40">
        <v>0</v>
      </c>
    </row>
    <row r="52" spans="1:7" x14ac:dyDescent="0.25">
      <c r="A52" s="17">
        <v>54</v>
      </c>
      <c r="B52" s="18" t="s">
        <v>19</v>
      </c>
      <c r="C52" s="19">
        <f>C53</f>
        <v>55420.52</v>
      </c>
      <c r="D52" s="19">
        <f>D53</f>
        <v>62600</v>
      </c>
      <c r="E52" s="19">
        <f>E53</f>
        <v>62596.079999999994</v>
      </c>
      <c r="F52" s="19">
        <f>(D52/C52)*100</f>
        <v>112.95455185191334</v>
      </c>
      <c r="G52" s="19">
        <f>(E52/D52)*100</f>
        <v>99.993738019169314</v>
      </c>
    </row>
    <row r="53" spans="1:7" x14ac:dyDescent="0.25">
      <c r="A53" s="20">
        <v>32</v>
      </c>
      <c r="B53" s="21" t="s">
        <v>95</v>
      </c>
      <c r="C53" s="22">
        <f>SUM(C54:C74)</f>
        <v>55420.52</v>
      </c>
      <c r="D53" s="22">
        <v>62600</v>
      </c>
      <c r="E53" s="22">
        <f>SUM(E54:E74)</f>
        <v>62596.079999999994</v>
      </c>
      <c r="F53" s="22">
        <f>(E53/C53)*100</f>
        <v>112.94747865952898</v>
      </c>
      <c r="G53" s="22">
        <f>(E53/D53)*100</f>
        <v>99.993738019169314</v>
      </c>
    </row>
    <row r="54" spans="1:7" s="4" customFormat="1" x14ac:dyDescent="0.25">
      <c r="A54" s="38">
        <v>3211</v>
      </c>
      <c r="B54" s="39" t="s">
        <v>34</v>
      </c>
      <c r="C54" s="40">
        <v>2639.84</v>
      </c>
      <c r="D54" s="40">
        <v>0</v>
      </c>
      <c r="E54" s="40">
        <v>3143.77</v>
      </c>
      <c r="F54" s="40">
        <f>(E54/C54)*100</f>
        <v>119.08941450997031</v>
      </c>
      <c r="G54" s="40">
        <v>0</v>
      </c>
    </row>
    <row r="55" spans="1:7" s="4" customFormat="1" x14ac:dyDescent="0.25">
      <c r="A55" s="38">
        <v>3213</v>
      </c>
      <c r="B55" s="39" t="s">
        <v>45</v>
      </c>
      <c r="C55" s="40">
        <v>207.05</v>
      </c>
      <c r="D55" s="40">
        <v>0</v>
      </c>
      <c r="E55" s="40">
        <v>426</v>
      </c>
      <c r="F55" s="40">
        <f>(E55/C55)*100</f>
        <v>205.74740400869356</v>
      </c>
      <c r="G55" s="40">
        <v>0</v>
      </c>
    </row>
    <row r="56" spans="1:7" s="4" customFormat="1" x14ac:dyDescent="0.25">
      <c r="A56" s="38">
        <v>3221</v>
      </c>
      <c r="B56" s="39" t="s">
        <v>31</v>
      </c>
      <c r="C56" s="40">
        <v>4496.96</v>
      </c>
      <c r="D56" s="40">
        <v>0</v>
      </c>
      <c r="E56" s="40">
        <v>4773.8900000000003</v>
      </c>
      <c r="F56" s="40">
        <f>(E56/C56)*100</f>
        <v>106.15816017932114</v>
      </c>
      <c r="G56" s="40">
        <v>0</v>
      </c>
    </row>
    <row r="57" spans="1:7" s="4" customFormat="1" x14ac:dyDescent="0.25">
      <c r="A57" s="38">
        <v>3223</v>
      </c>
      <c r="B57" s="39" t="s">
        <v>46</v>
      </c>
      <c r="C57" s="40">
        <v>23433.47</v>
      </c>
      <c r="D57" s="40">
        <v>0</v>
      </c>
      <c r="E57" s="40">
        <v>22845.59</v>
      </c>
      <c r="F57" s="40">
        <f>(E57/C57)*100</f>
        <v>97.491280634067422</v>
      </c>
      <c r="G57" s="40">
        <v>0</v>
      </c>
    </row>
    <row r="58" spans="1:7" s="4" customFormat="1" x14ac:dyDescent="0.25">
      <c r="A58" s="38">
        <v>3224</v>
      </c>
      <c r="B58" s="39" t="s">
        <v>47</v>
      </c>
      <c r="C58" s="40">
        <v>1121.04</v>
      </c>
      <c r="D58" s="40">
        <v>0</v>
      </c>
      <c r="E58" s="40">
        <v>1643.13</v>
      </c>
      <c r="F58" s="40">
        <f>(E58/C58)*100</f>
        <v>146.57193320488119</v>
      </c>
      <c r="G58" s="40">
        <v>0</v>
      </c>
    </row>
    <row r="59" spans="1:7" s="4" customFormat="1" x14ac:dyDescent="0.25">
      <c r="A59" s="38">
        <v>3225</v>
      </c>
      <c r="B59" s="39" t="s">
        <v>35</v>
      </c>
      <c r="C59" s="40">
        <v>229.42</v>
      </c>
      <c r="D59" s="40">
        <v>0</v>
      </c>
      <c r="E59" s="40">
        <v>1083.24</v>
      </c>
      <c r="F59" s="40">
        <f>(E59/C59)*100</f>
        <v>472.16458896347319</v>
      </c>
      <c r="G59" s="40">
        <v>0</v>
      </c>
    </row>
    <row r="60" spans="1:7" s="4" customFormat="1" x14ac:dyDescent="0.25">
      <c r="A60" s="38">
        <v>3227</v>
      </c>
      <c r="B60" s="39" t="s">
        <v>48</v>
      </c>
      <c r="C60" s="40">
        <v>0</v>
      </c>
      <c r="D60" s="40">
        <v>0</v>
      </c>
      <c r="E60" s="40">
        <v>678.5</v>
      </c>
      <c r="F60" s="40">
        <v>0</v>
      </c>
      <c r="G60" s="40">
        <v>0</v>
      </c>
    </row>
    <row r="61" spans="1:7" s="4" customFormat="1" x14ac:dyDescent="0.25">
      <c r="A61" s="38">
        <v>3231</v>
      </c>
      <c r="B61" s="39" t="s">
        <v>36</v>
      </c>
      <c r="C61" s="40">
        <v>2358.09</v>
      </c>
      <c r="D61" s="40">
        <v>0</v>
      </c>
      <c r="E61" s="40">
        <v>2281.7199999999998</v>
      </c>
      <c r="F61" s="40">
        <f>(E61/C61)*100</f>
        <v>96.761361949713518</v>
      </c>
      <c r="G61" s="40">
        <v>0</v>
      </c>
    </row>
    <row r="62" spans="1:7" s="4" customFormat="1" x14ac:dyDescent="0.25">
      <c r="A62" s="38">
        <v>3232</v>
      </c>
      <c r="B62" s="39" t="s">
        <v>49</v>
      </c>
      <c r="C62" s="40">
        <v>3860.93</v>
      </c>
      <c r="D62" s="40">
        <v>0</v>
      </c>
      <c r="E62" s="40">
        <v>2491.5500000000002</v>
      </c>
      <c r="F62" s="40">
        <f>(E62/C62)*100</f>
        <v>64.532379504419922</v>
      </c>
      <c r="G62" s="40">
        <v>0</v>
      </c>
    </row>
    <row r="63" spans="1:7" s="4" customFormat="1" x14ac:dyDescent="0.25">
      <c r="A63" s="38">
        <v>3233</v>
      </c>
      <c r="B63" s="39" t="s">
        <v>50</v>
      </c>
      <c r="C63" s="40">
        <v>254.83</v>
      </c>
      <c r="D63" s="40">
        <v>0</v>
      </c>
      <c r="E63" s="40">
        <v>254.88</v>
      </c>
      <c r="F63" s="40">
        <f>(E63/C63)*100</f>
        <v>100.0196209237531</v>
      </c>
      <c r="G63" s="40">
        <v>0</v>
      </c>
    </row>
    <row r="64" spans="1:7" s="4" customFormat="1" x14ac:dyDescent="0.25">
      <c r="A64" s="38">
        <v>3234</v>
      </c>
      <c r="B64" s="39" t="s">
        <v>51</v>
      </c>
      <c r="C64" s="40">
        <v>8522.7199999999993</v>
      </c>
      <c r="D64" s="40">
        <v>0</v>
      </c>
      <c r="E64" s="40">
        <v>7472.52</v>
      </c>
      <c r="F64" s="40">
        <f>(E64/C64)*100</f>
        <v>87.677642818255222</v>
      </c>
      <c r="G64" s="40">
        <v>0</v>
      </c>
    </row>
    <row r="65" spans="1:7" s="4" customFormat="1" x14ac:dyDescent="0.25">
      <c r="A65" s="38">
        <v>3235</v>
      </c>
      <c r="B65" s="39" t="s">
        <v>52</v>
      </c>
      <c r="C65" s="40">
        <v>2339.9499999999998</v>
      </c>
      <c r="D65" s="40">
        <v>0</v>
      </c>
      <c r="E65" s="40">
        <v>2801.51</v>
      </c>
      <c r="F65" s="40">
        <f>(E65/C65)*100</f>
        <v>119.72520780358558</v>
      </c>
      <c r="G65" s="40">
        <v>0</v>
      </c>
    </row>
    <row r="66" spans="1:7" s="4" customFormat="1" x14ac:dyDescent="0.25">
      <c r="A66" s="38">
        <v>3236</v>
      </c>
      <c r="B66" s="39" t="s">
        <v>37</v>
      </c>
      <c r="C66" s="40">
        <v>2885.23</v>
      </c>
      <c r="D66" s="40">
        <v>0</v>
      </c>
      <c r="E66" s="40">
        <v>3498.34</v>
      </c>
      <c r="F66" s="40">
        <f>(E66/C66)*100</f>
        <v>121.24995234348734</v>
      </c>
      <c r="G66" s="40">
        <v>0</v>
      </c>
    </row>
    <row r="67" spans="1:7" s="4" customFormat="1" x14ac:dyDescent="0.25">
      <c r="A67" s="38">
        <v>3237</v>
      </c>
      <c r="B67" s="39" t="s">
        <v>38</v>
      </c>
      <c r="C67" s="40">
        <v>1028.1300000000001</v>
      </c>
      <c r="D67" s="40">
        <v>0</v>
      </c>
      <c r="E67" s="40">
        <v>6595.35</v>
      </c>
      <c r="F67" s="40">
        <f>(E67/C67)*100</f>
        <v>641.48988941087214</v>
      </c>
      <c r="G67" s="40">
        <v>0</v>
      </c>
    </row>
    <row r="68" spans="1:7" s="4" customFormat="1" x14ac:dyDescent="0.25">
      <c r="A68" s="38">
        <v>3238</v>
      </c>
      <c r="B68" s="39" t="s">
        <v>53</v>
      </c>
      <c r="C68" s="40">
        <v>170.3</v>
      </c>
      <c r="D68" s="40">
        <v>0</v>
      </c>
      <c r="E68" s="40">
        <v>637.6</v>
      </c>
      <c r="F68" s="40">
        <f>(E68/C68)*100</f>
        <v>374.39812096300648</v>
      </c>
      <c r="G68" s="40">
        <v>0</v>
      </c>
    </row>
    <row r="69" spans="1:7" s="4" customFormat="1" x14ac:dyDescent="0.25">
      <c r="A69" s="38">
        <v>3239</v>
      </c>
      <c r="B69" s="39" t="s">
        <v>39</v>
      </c>
      <c r="C69" s="40">
        <v>195.36</v>
      </c>
      <c r="D69" s="40">
        <v>0</v>
      </c>
      <c r="E69" s="40">
        <v>308.02999999999997</v>
      </c>
      <c r="F69" s="40">
        <f>(E69/C69)*100</f>
        <v>157.67301392301388</v>
      </c>
      <c r="G69" s="40">
        <v>0</v>
      </c>
    </row>
    <row r="70" spans="1:7" s="4" customFormat="1" x14ac:dyDescent="0.25">
      <c r="A70" s="38">
        <v>3292</v>
      </c>
      <c r="B70" s="39" t="s">
        <v>54</v>
      </c>
      <c r="C70" s="40">
        <v>1231.43</v>
      </c>
      <c r="D70" s="40">
        <v>0</v>
      </c>
      <c r="E70" s="40">
        <v>1231.4100000000001</v>
      </c>
      <c r="F70" s="40">
        <f>(E70/C70)*100</f>
        <v>99.998375871953755</v>
      </c>
      <c r="G70" s="40">
        <v>0</v>
      </c>
    </row>
    <row r="71" spans="1:7" s="4" customFormat="1" x14ac:dyDescent="0.25">
      <c r="A71" s="38">
        <v>3293</v>
      </c>
      <c r="B71" s="39" t="s">
        <v>40</v>
      </c>
      <c r="C71" s="40">
        <v>233.41</v>
      </c>
      <c r="D71" s="40">
        <v>0</v>
      </c>
      <c r="E71" s="40">
        <v>51.2</v>
      </c>
      <c r="F71" s="40">
        <f>(E71/C71)*100</f>
        <v>21.935649715093614</v>
      </c>
      <c r="G71" s="40">
        <v>0</v>
      </c>
    </row>
    <row r="72" spans="1:7" s="4" customFormat="1" x14ac:dyDescent="0.25">
      <c r="A72" s="38">
        <v>3294</v>
      </c>
      <c r="B72" s="39" t="s">
        <v>55</v>
      </c>
      <c r="C72" s="40">
        <v>159.27000000000001</v>
      </c>
      <c r="D72" s="40">
        <v>0</v>
      </c>
      <c r="E72" s="40">
        <v>163.09</v>
      </c>
      <c r="F72" s="40">
        <f>(E72/C72)*100</f>
        <v>102.39844289571167</v>
      </c>
      <c r="G72" s="40">
        <v>0</v>
      </c>
    </row>
    <row r="73" spans="1:7" s="4" customFormat="1" x14ac:dyDescent="0.25">
      <c r="A73" s="38">
        <v>3295</v>
      </c>
      <c r="B73" s="39" t="s">
        <v>41</v>
      </c>
      <c r="C73" s="40">
        <v>53.09</v>
      </c>
      <c r="D73" s="40">
        <v>0</v>
      </c>
      <c r="E73" s="40">
        <v>19.91</v>
      </c>
      <c r="F73" s="40">
        <f>(E73/C73)*100</f>
        <v>37.502354492371445</v>
      </c>
      <c r="G73" s="40">
        <v>0</v>
      </c>
    </row>
    <row r="74" spans="1:7" s="4" customFormat="1" x14ac:dyDescent="0.25">
      <c r="A74" s="38">
        <v>3299</v>
      </c>
      <c r="B74" s="39" t="s">
        <v>13</v>
      </c>
      <c r="C74" s="40">
        <v>0</v>
      </c>
      <c r="D74" s="40">
        <v>0</v>
      </c>
      <c r="E74" s="40">
        <v>194.85</v>
      </c>
      <c r="F74" s="40">
        <v>0</v>
      </c>
      <c r="G74" s="40">
        <v>0</v>
      </c>
    </row>
    <row r="75" spans="1:7" x14ac:dyDescent="0.25">
      <c r="A75" s="20">
        <v>6</v>
      </c>
      <c r="B75" s="21" t="s">
        <v>21</v>
      </c>
      <c r="C75" s="22">
        <f t="shared" ref="C75:G75" si="2">C76</f>
        <v>424.61</v>
      </c>
      <c r="D75" s="122">
        <f t="shared" si="2"/>
        <v>700</v>
      </c>
      <c r="E75" s="122">
        <f t="shared" si="2"/>
        <v>1218.8</v>
      </c>
      <c r="F75" s="122">
        <f t="shared" si="2"/>
        <v>287.03987188243326</v>
      </c>
      <c r="G75" s="122">
        <f t="shared" si="2"/>
        <v>174.1142857142857</v>
      </c>
    </row>
    <row r="76" spans="1:7" x14ac:dyDescent="0.25">
      <c r="A76" s="17">
        <v>61</v>
      </c>
      <c r="B76" s="18" t="s">
        <v>21</v>
      </c>
      <c r="C76" s="19">
        <f>C77</f>
        <v>424.61</v>
      </c>
      <c r="D76" s="19">
        <f>D77</f>
        <v>700</v>
      </c>
      <c r="E76" s="19">
        <f>E77</f>
        <v>1218.8</v>
      </c>
      <c r="F76" s="19">
        <f>(E76/C76)*100</f>
        <v>287.03987188243326</v>
      </c>
      <c r="G76" s="19">
        <f>(E76/D76)*100</f>
        <v>174.1142857142857</v>
      </c>
    </row>
    <row r="77" spans="1:7" x14ac:dyDescent="0.25">
      <c r="A77" s="20">
        <v>32</v>
      </c>
      <c r="B77" s="21" t="s">
        <v>95</v>
      </c>
      <c r="C77" s="22">
        <f>SUM(C78:C81)</f>
        <v>424.61</v>
      </c>
      <c r="D77" s="22">
        <v>700</v>
      </c>
      <c r="E77" s="22">
        <f>SUM(E78:E81)</f>
        <v>1218.8</v>
      </c>
      <c r="F77" s="22">
        <f>(E77/C77)*100</f>
        <v>287.03987188243326</v>
      </c>
      <c r="G77" s="22">
        <f>(E77/D77)*100</f>
        <v>174.1142857142857</v>
      </c>
    </row>
    <row r="78" spans="1:7" s="4" customFormat="1" x14ac:dyDescent="0.25">
      <c r="A78" s="38">
        <v>3221</v>
      </c>
      <c r="B78" s="39" t="s">
        <v>31</v>
      </c>
      <c r="C78" s="40">
        <v>0</v>
      </c>
      <c r="D78" s="40">
        <v>50</v>
      </c>
      <c r="E78" s="40">
        <v>0</v>
      </c>
      <c r="F78" s="40">
        <v>0</v>
      </c>
      <c r="G78" s="40">
        <v>0</v>
      </c>
    </row>
    <row r="79" spans="1:7" s="4" customFormat="1" x14ac:dyDescent="0.25">
      <c r="A79" s="38">
        <v>3231</v>
      </c>
      <c r="B79" s="39" t="s">
        <v>36</v>
      </c>
      <c r="C79" s="40">
        <v>248.86</v>
      </c>
      <c r="D79" s="40">
        <v>0</v>
      </c>
      <c r="E79" s="40">
        <v>0</v>
      </c>
      <c r="F79" s="40">
        <v>0</v>
      </c>
      <c r="G79" s="40">
        <v>0</v>
      </c>
    </row>
    <row r="80" spans="1:7" s="4" customFormat="1" x14ac:dyDescent="0.25">
      <c r="A80" s="38">
        <v>3232</v>
      </c>
      <c r="B80" s="39" t="s">
        <v>49</v>
      </c>
      <c r="C80" s="40">
        <v>175.75</v>
      </c>
      <c r="D80" s="40">
        <v>0</v>
      </c>
      <c r="E80" s="40">
        <v>0</v>
      </c>
      <c r="F80" s="40">
        <v>0</v>
      </c>
      <c r="G80" s="40">
        <v>0</v>
      </c>
    </row>
    <row r="81" spans="1:7" s="4" customFormat="1" x14ac:dyDescent="0.25">
      <c r="A81" s="38">
        <v>3239</v>
      </c>
      <c r="B81" s="39" t="s">
        <v>39</v>
      </c>
      <c r="C81" s="40">
        <v>0</v>
      </c>
      <c r="D81" s="40">
        <v>450</v>
      </c>
      <c r="E81" s="40">
        <v>1218.8</v>
      </c>
      <c r="F81" s="40">
        <v>0</v>
      </c>
      <c r="G81" s="40">
        <f t="shared" ref="G81" si="3">(E81/D81)*100</f>
        <v>270.84444444444443</v>
      </c>
    </row>
    <row r="82" spans="1:7" x14ac:dyDescent="0.25">
      <c r="A82" s="20">
        <v>4</v>
      </c>
      <c r="B82" s="21" t="s">
        <v>22</v>
      </c>
      <c r="C82" s="22">
        <f t="shared" ref="C82:G82" si="4">C83</f>
        <v>36585.449999999997</v>
      </c>
      <c r="D82" s="122">
        <f t="shared" si="4"/>
        <v>28000</v>
      </c>
      <c r="E82" s="122">
        <f t="shared" si="4"/>
        <v>26630.66</v>
      </c>
      <c r="F82" s="122">
        <f t="shared" si="4"/>
        <v>72.790303248969195</v>
      </c>
      <c r="G82" s="122">
        <f t="shared" si="4"/>
        <v>95.109499999999997</v>
      </c>
    </row>
    <row r="83" spans="1:7" x14ac:dyDescent="0.25">
      <c r="A83" s="17">
        <v>445</v>
      </c>
      <c r="B83" s="18" t="s">
        <v>23</v>
      </c>
      <c r="C83" s="19">
        <f>C84</f>
        <v>36585.449999999997</v>
      </c>
      <c r="D83" s="19">
        <f>D84</f>
        <v>28000</v>
      </c>
      <c r="E83" s="19">
        <f>E84</f>
        <v>26630.66</v>
      </c>
      <c r="F83" s="19">
        <f>(E83/C83)*100</f>
        <v>72.790303248969195</v>
      </c>
      <c r="G83" s="19">
        <f>(E83/D83)*100</f>
        <v>95.109499999999997</v>
      </c>
    </row>
    <row r="84" spans="1:7" x14ac:dyDescent="0.25">
      <c r="A84" s="20">
        <v>32</v>
      </c>
      <c r="B84" s="21" t="s">
        <v>95</v>
      </c>
      <c r="C84" s="22">
        <f>SUM(C85:C86)</f>
        <v>36585.449999999997</v>
      </c>
      <c r="D84" s="22">
        <v>28000</v>
      </c>
      <c r="E84" s="22">
        <f>SUM(E85:E86)</f>
        <v>26630.66</v>
      </c>
      <c r="F84" s="22">
        <f>(E84/C84)*100</f>
        <v>72.790303248969195</v>
      </c>
      <c r="G84" s="22">
        <f>(E84/D84)*100</f>
        <v>95.109499999999997</v>
      </c>
    </row>
    <row r="85" spans="1:7" s="4" customFormat="1" x14ac:dyDescent="0.25">
      <c r="A85" s="38">
        <v>3237</v>
      </c>
      <c r="B85" s="39" t="s">
        <v>38</v>
      </c>
      <c r="C85" s="40">
        <v>527.57000000000005</v>
      </c>
      <c r="D85" s="40">
        <v>0</v>
      </c>
      <c r="E85" s="40">
        <v>720</v>
      </c>
      <c r="F85" s="40">
        <f>(E85/C85)*100</f>
        <v>136.47478059783535</v>
      </c>
      <c r="G85" s="40">
        <v>0</v>
      </c>
    </row>
    <row r="86" spans="1:7" s="4" customFormat="1" x14ac:dyDescent="0.25">
      <c r="A86" s="38">
        <v>3299</v>
      </c>
      <c r="B86" s="39" t="s">
        <v>13</v>
      </c>
      <c r="C86" s="40">
        <v>36057.879999999997</v>
      </c>
      <c r="D86" s="40">
        <v>0</v>
      </c>
      <c r="E86" s="40">
        <v>25910.66</v>
      </c>
      <c r="F86" s="40">
        <f>(E86/C86)*100</f>
        <v>71.858523019101511</v>
      </c>
      <c r="G86" s="40">
        <v>0</v>
      </c>
    </row>
    <row r="87" spans="1:7" ht="23.25" x14ac:dyDescent="0.25">
      <c r="A87" s="20">
        <v>7</v>
      </c>
      <c r="B87" s="21" t="s">
        <v>24</v>
      </c>
      <c r="C87" s="22">
        <f t="shared" ref="C87:G87" si="5">C88</f>
        <v>640.91999999999996</v>
      </c>
      <c r="D87" s="122">
        <f t="shared" si="5"/>
        <v>700</v>
      </c>
      <c r="E87" s="122">
        <f t="shared" si="5"/>
        <v>407.02</v>
      </c>
      <c r="F87" s="122">
        <f t="shared" si="5"/>
        <v>63.505585720526746</v>
      </c>
      <c r="G87" s="122">
        <f t="shared" si="5"/>
        <v>58.145714285714277</v>
      </c>
    </row>
    <row r="88" spans="1:7" x14ac:dyDescent="0.25">
      <c r="A88" s="17">
        <v>72</v>
      </c>
      <c r="B88" s="18" t="s">
        <v>27</v>
      </c>
      <c r="C88" s="19">
        <f>C89</f>
        <v>640.91999999999996</v>
      </c>
      <c r="D88" s="19">
        <f>D89</f>
        <v>700</v>
      </c>
      <c r="E88" s="19">
        <f>E89</f>
        <v>407.02</v>
      </c>
      <c r="F88" s="19">
        <f>(E88/C88)*100</f>
        <v>63.505585720526746</v>
      </c>
      <c r="G88" s="19">
        <f>(E88/D88)*100</f>
        <v>58.145714285714277</v>
      </c>
    </row>
    <row r="89" spans="1:7" x14ac:dyDescent="0.25">
      <c r="A89" s="20">
        <v>32</v>
      </c>
      <c r="B89" s="21" t="s">
        <v>95</v>
      </c>
      <c r="C89" s="22">
        <f>SUM(C90)</f>
        <v>640.91999999999996</v>
      </c>
      <c r="D89" s="22">
        <v>700</v>
      </c>
      <c r="E89" s="22">
        <f>SUM(E90)</f>
        <v>407.02</v>
      </c>
      <c r="F89" s="22">
        <f>(E89/C89)*100</f>
        <v>63.505585720526746</v>
      </c>
      <c r="G89" s="22">
        <f>(E89/D89)*100</f>
        <v>58.145714285714277</v>
      </c>
    </row>
    <row r="90" spans="1:7" s="4" customFormat="1" x14ac:dyDescent="0.25">
      <c r="A90" s="38">
        <v>3232</v>
      </c>
      <c r="B90" s="39" t="s">
        <v>49</v>
      </c>
      <c r="C90" s="40">
        <v>640.91999999999996</v>
      </c>
      <c r="D90" s="40">
        <v>0</v>
      </c>
      <c r="E90" s="40">
        <v>407.02</v>
      </c>
      <c r="F90" s="40">
        <f>(E90/C90)*100</f>
        <v>63.505585720526746</v>
      </c>
      <c r="G90" s="40">
        <v>0</v>
      </c>
    </row>
    <row r="91" spans="1:7" x14ac:dyDescent="0.25">
      <c r="A91" s="20">
        <v>3</v>
      </c>
      <c r="B91" s="21" t="s">
        <v>25</v>
      </c>
      <c r="C91" s="22">
        <f t="shared" ref="C91:G91" si="6">C92</f>
        <v>1184.67</v>
      </c>
      <c r="D91" s="22">
        <f t="shared" si="6"/>
        <v>0</v>
      </c>
      <c r="E91" s="22">
        <f t="shared" si="6"/>
        <v>20</v>
      </c>
      <c r="F91" s="22">
        <f t="shared" si="6"/>
        <v>1.6882338541534772</v>
      </c>
      <c r="G91" s="22">
        <f t="shared" si="6"/>
        <v>0</v>
      </c>
    </row>
    <row r="92" spans="1:7" x14ac:dyDescent="0.25">
      <c r="A92" s="17">
        <v>31</v>
      </c>
      <c r="B92" s="18" t="s">
        <v>26</v>
      </c>
      <c r="C92" s="19">
        <f>C93</f>
        <v>1184.67</v>
      </c>
      <c r="D92" s="19">
        <f>D93</f>
        <v>0</v>
      </c>
      <c r="E92" s="19">
        <f>E93</f>
        <v>20</v>
      </c>
      <c r="F92" s="19">
        <f>(E92/C92)*100</f>
        <v>1.6882338541534772</v>
      </c>
      <c r="G92" s="19">
        <v>0</v>
      </c>
    </row>
    <row r="93" spans="1:7" x14ac:dyDescent="0.25">
      <c r="A93" s="20">
        <v>32</v>
      </c>
      <c r="B93" s="21" t="s">
        <v>95</v>
      </c>
      <c r="C93" s="22">
        <f>SUM(C94:C95)</f>
        <v>1184.67</v>
      </c>
      <c r="D93" s="22">
        <v>0</v>
      </c>
      <c r="E93" s="22">
        <f>SUM(E94:E95)</f>
        <v>20</v>
      </c>
      <c r="F93" s="22">
        <f>E93/C93*100</f>
        <v>1.6882338541534772</v>
      </c>
      <c r="G93" s="22">
        <v>0</v>
      </c>
    </row>
    <row r="94" spans="1:7" s="4" customFormat="1" x14ac:dyDescent="0.25">
      <c r="A94" s="38">
        <v>3232</v>
      </c>
      <c r="B94" s="39" t="s">
        <v>49</v>
      </c>
      <c r="C94" s="40">
        <v>1184.67</v>
      </c>
      <c r="D94" s="40">
        <v>0</v>
      </c>
      <c r="E94" s="40">
        <v>0</v>
      </c>
      <c r="F94" s="40">
        <f>(E94/C94)*100</f>
        <v>0</v>
      </c>
      <c r="G94" s="40">
        <v>0</v>
      </c>
    </row>
    <row r="95" spans="1:7" s="4" customFormat="1" x14ac:dyDescent="0.25">
      <c r="A95" s="38">
        <v>3299</v>
      </c>
      <c r="B95" s="39" t="s">
        <v>13</v>
      </c>
      <c r="C95" s="40">
        <v>0</v>
      </c>
      <c r="D95" s="40">
        <v>0</v>
      </c>
      <c r="E95" s="40">
        <v>20</v>
      </c>
      <c r="F95" s="40">
        <v>0</v>
      </c>
      <c r="G95" s="40">
        <v>0</v>
      </c>
    </row>
    <row r="96" spans="1:7" x14ac:dyDescent="0.25">
      <c r="A96" s="118">
        <v>15100111</v>
      </c>
      <c r="B96" s="119" t="s">
        <v>140</v>
      </c>
      <c r="C96" s="123">
        <f>C97+C111</f>
        <v>15452.26</v>
      </c>
      <c r="D96" s="123">
        <f>D97+D111</f>
        <v>12000</v>
      </c>
      <c r="E96" s="123">
        <f>E97+E111</f>
        <v>8800.5300000000007</v>
      </c>
      <c r="F96" s="123">
        <f>E96/C96*100</f>
        <v>56.953028230174752</v>
      </c>
      <c r="G96" s="123">
        <f>E96/D96*100</f>
        <v>73.33775</v>
      </c>
    </row>
    <row r="97" spans="1:7" x14ac:dyDescent="0.25">
      <c r="A97" s="17">
        <v>56</v>
      </c>
      <c r="B97" s="18" t="s">
        <v>20</v>
      </c>
      <c r="C97" s="19">
        <f>C98</f>
        <v>15452.26</v>
      </c>
      <c r="D97" s="19">
        <f>D98</f>
        <v>0</v>
      </c>
      <c r="E97" s="19">
        <f>E98</f>
        <v>0</v>
      </c>
      <c r="F97" s="19">
        <f>F98</f>
        <v>0</v>
      </c>
      <c r="G97" s="19">
        <f>G98</f>
        <v>0</v>
      </c>
    </row>
    <row r="98" spans="1:7" x14ac:dyDescent="0.25">
      <c r="A98" s="20">
        <v>32</v>
      </c>
      <c r="B98" s="21" t="s">
        <v>95</v>
      </c>
      <c r="C98" s="22">
        <f>SUM(C99:C110)</f>
        <v>15452.26</v>
      </c>
      <c r="D98" s="22">
        <v>0</v>
      </c>
      <c r="E98" s="22">
        <f>SUM(E99:E110)</f>
        <v>0</v>
      </c>
      <c r="F98" s="22">
        <v>0</v>
      </c>
      <c r="G98" s="22">
        <v>0</v>
      </c>
    </row>
    <row r="99" spans="1:7" s="4" customFormat="1" x14ac:dyDescent="0.25">
      <c r="A99" s="38">
        <v>3211</v>
      </c>
      <c r="B99" s="39" t="s">
        <v>34</v>
      </c>
      <c r="C99" s="40">
        <v>6363</v>
      </c>
      <c r="D99" s="40">
        <v>0</v>
      </c>
      <c r="E99" s="40">
        <v>0</v>
      </c>
      <c r="F99" s="40">
        <f t="shared" ref="F99:F110" si="7">(D99/C99)*100</f>
        <v>0</v>
      </c>
      <c r="G99" s="40">
        <v>0</v>
      </c>
    </row>
    <row r="100" spans="1:7" s="4" customFormat="1" x14ac:dyDescent="0.25">
      <c r="A100" s="38">
        <v>3213</v>
      </c>
      <c r="B100" s="39" t="s">
        <v>45</v>
      </c>
      <c r="C100" s="40">
        <v>71.099999999999994</v>
      </c>
      <c r="D100" s="40">
        <v>0</v>
      </c>
      <c r="E100" s="40">
        <v>0</v>
      </c>
      <c r="F100" s="40">
        <f t="shared" si="7"/>
        <v>0</v>
      </c>
      <c r="G100" s="40">
        <v>0</v>
      </c>
    </row>
    <row r="101" spans="1:7" s="4" customFormat="1" x14ac:dyDescent="0.25">
      <c r="A101" s="38">
        <v>3221</v>
      </c>
      <c r="B101" s="39" t="s">
        <v>31</v>
      </c>
      <c r="C101" s="40">
        <v>127.26</v>
      </c>
      <c r="D101" s="40">
        <v>0</v>
      </c>
      <c r="E101" s="40">
        <v>0</v>
      </c>
      <c r="F101" s="40">
        <f t="shared" si="7"/>
        <v>0</v>
      </c>
      <c r="G101" s="40">
        <v>0</v>
      </c>
    </row>
    <row r="102" spans="1:7" s="4" customFormat="1" x14ac:dyDescent="0.25">
      <c r="A102" s="38">
        <v>3225</v>
      </c>
      <c r="B102" s="39" t="s">
        <v>35</v>
      </c>
      <c r="C102" s="40">
        <v>11.22</v>
      </c>
      <c r="D102" s="40">
        <v>0</v>
      </c>
      <c r="E102" s="40">
        <v>0</v>
      </c>
      <c r="F102" s="40">
        <f t="shared" si="7"/>
        <v>0</v>
      </c>
      <c r="G102" s="40">
        <v>0</v>
      </c>
    </row>
    <row r="103" spans="1:7" s="4" customFormat="1" x14ac:dyDescent="0.25">
      <c r="A103" s="38">
        <v>3231</v>
      </c>
      <c r="B103" s="39" t="s">
        <v>36</v>
      </c>
      <c r="C103" s="40">
        <v>3475.21</v>
      </c>
      <c r="D103" s="40">
        <v>0</v>
      </c>
      <c r="E103" s="40">
        <v>0</v>
      </c>
      <c r="F103" s="40">
        <f t="shared" si="7"/>
        <v>0</v>
      </c>
      <c r="G103" s="40">
        <v>0</v>
      </c>
    </row>
    <row r="104" spans="1:7" s="4" customFormat="1" x14ac:dyDescent="0.25">
      <c r="A104" s="38">
        <v>3236</v>
      </c>
      <c r="B104" s="39" t="s">
        <v>37</v>
      </c>
      <c r="C104" s="40">
        <v>377.19</v>
      </c>
      <c r="D104" s="40">
        <v>0</v>
      </c>
      <c r="E104" s="40">
        <v>0</v>
      </c>
      <c r="F104" s="40">
        <f t="shared" si="7"/>
        <v>0</v>
      </c>
      <c r="G104" s="40">
        <v>0</v>
      </c>
    </row>
    <row r="105" spans="1:7" s="4" customFormat="1" x14ac:dyDescent="0.25">
      <c r="A105" s="38">
        <v>3237</v>
      </c>
      <c r="B105" s="39" t="s">
        <v>38</v>
      </c>
      <c r="C105" s="40">
        <v>185.55</v>
      </c>
      <c r="D105" s="40">
        <v>0</v>
      </c>
      <c r="E105" s="40">
        <v>0</v>
      </c>
      <c r="F105" s="40">
        <f t="shared" si="7"/>
        <v>0</v>
      </c>
      <c r="G105" s="40">
        <v>0</v>
      </c>
    </row>
    <row r="106" spans="1:7" s="4" customFormat="1" x14ac:dyDescent="0.25">
      <c r="A106" s="38">
        <v>3241</v>
      </c>
      <c r="B106" s="39" t="s">
        <v>12</v>
      </c>
      <c r="C106" s="40">
        <v>2972.99</v>
      </c>
      <c r="D106" s="40">
        <v>0</v>
      </c>
      <c r="E106" s="40">
        <v>0</v>
      </c>
      <c r="F106" s="40">
        <f t="shared" si="7"/>
        <v>0</v>
      </c>
      <c r="G106" s="40">
        <v>0</v>
      </c>
    </row>
    <row r="107" spans="1:7" s="4" customFormat="1" x14ac:dyDescent="0.25">
      <c r="A107" s="38">
        <v>3292</v>
      </c>
      <c r="B107" s="39" t="s">
        <v>54</v>
      </c>
      <c r="C107" s="40">
        <v>689.98</v>
      </c>
      <c r="D107" s="40">
        <v>0</v>
      </c>
      <c r="E107" s="40">
        <v>0</v>
      </c>
      <c r="F107" s="40">
        <f t="shared" si="7"/>
        <v>0</v>
      </c>
      <c r="G107" s="40">
        <v>0</v>
      </c>
    </row>
    <row r="108" spans="1:7" s="4" customFormat="1" x14ac:dyDescent="0.25">
      <c r="A108" s="38">
        <v>3293</v>
      </c>
      <c r="B108" s="39" t="s">
        <v>40</v>
      </c>
      <c r="C108" s="40">
        <v>1040.4100000000001</v>
      </c>
      <c r="D108" s="40">
        <v>0</v>
      </c>
      <c r="E108" s="40">
        <v>0</v>
      </c>
      <c r="F108" s="40">
        <f t="shared" si="7"/>
        <v>0</v>
      </c>
      <c r="G108" s="40">
        <v>0</v>
      </c>
    </row>
    <row r="109" spans="1:7" s="4" customFormat="1" x14ac:dyDescent="0.25">
      <c r="A109" s="38">
        <v>3295</v>
      </c>
      <c r="B109" s="39" t="s">
        <v>41</v>
      </c>
      <c r="C109" s="40">
        <v>37.83</v>
      </c>
      <c r="D109" s="40">
        <v>0</v>
      </c>
      <c r="E109" s="40">
        <v>0</v>
      </c>
      <c r="F109" s="40">
        <f t="shared" si="7"/>
        <v>0</v>
      </c>
      <c r="G109" s="40">
        <v>0</v>
      </c>
    </row>
    <row r="110" spans="1:7" s="4" customFormat="1" x14ac:dyDescent="0.25">
      <c r="A110" s="38">
        <v>3299</v>
      </c>
      <c r="B110" s="39" t="s">
        <v>13</v>
      </c>
      <c r="C110" s="40">
        <v>100.52</v>
      </c>
      <c r="D110" s="40">
        <v>0</v>
      </c>
      <c r="E110" s="40">
        <v>0</v>
      </c>
      <c r="F110" s="40">
        <f t="shared" si="7"/>
        <v>0</v>
      </c>
      <c r="G110" s="40">
        <v>0</v>
      </c>
    </row>
    <row r="111" spans="1:7" x14ac:dyDescent="0.25">
      <c r="A111" s="17">
        <v>956</v>
      </c>
      <c r="B111" s="18" t="s">
        <v>154</v>
      </c>
      <c r="C111" s="19">
        <f>C112</f>
        <v>0</v>
      </c>
      <c r="D111" s="19">
        <f>D112+D138</f>
        <v>12000</v>
      </c>
      <c r="E111" s="19">
        <f>E112+E138</f>
        <v>8800.5300000000007</v>
      </c>
      <c r="F111" s="19">
        <f>F112</f>
        <v>0</v>
      </c>
      <c r="G111" s="19">
        <f>(E111/D111)*100</f>
        <v>73.33775</v>
      </c>
    </row>
    <row r="112" spans="1:7" x14ac:dyDescent="0.25">
      <c r="A112" s="20">
        <v>32</v>
      </c>
      <c r="B112" s="21" t="s">
        <v>95</v>
      </c>
      <c r="C112" s="22">
        <f>SUM(C113:C118)</f>
        <v>0</v>
      </c>
      <c r="D112" s="22">
        <v>12000</v>
      </c>
      <c r="E112" s="22">
        <f>SUM(E113:E118)</f>
        <v>8800.5300000000007</v>
      </c>
      <c r="F112" s="22">
        <v>0</v>
      </c>
      <c r="G112" s="22">
        <f>E112/D112*100</f>
        <v>73.33775</v>
      </c>
    </row>
    <row r="113" spans="1:7" s="4" customFormat="1" x14ac:dyDescent="0.25">
      <c r="A113" s="38">
        <v>3211</v>
      </c>
      <c r="B113" s="39" t="s">
        <v>34</v>
      </c>
      <c r="C113" s="40">
        <v>0</v>
      </c>
      <c r="D113" s="40">
        <v>0</v>
      </c>
      <c r="E113" s="40">
        <v>2232.12</v>
      </c>
      <c r="F113" s="40">
        <v>0</v>
      </c>
      <c r="G113" s="40">
        <v>0</v>
      </c>
    </row>
    <row r="114" spans="1:7" s="4" customFormat="1" x14ac:dyDescent="0.25">
      <c r="A114" s="38">
        <v>3213</v>
      </c>
      <c r="B114" s="39" t="s">
        <v>45</v>
      </c>
      <c r="C114" s="40">
        <v>0</v>
      </c>
      <c r="D114" s="40">
        <v>0</v>
      </c>
      <c r="E114" s="40">
        <v>4187</v>
      </c>
      <c r="F114" s="40">
        <v>0</v>
      </c>
      <c r="G114" s="40">
        <v>0</v>
      </c>
    </row>
    <row r="115" spans="1:7" s="4" customFormat="1" x14ac:dyDescent="0.25">
      <c r="A115" s="38">
        <v>3221</v>
      </c>
      <c r="B115" s="39" t="s">
        <v>31</v>
      </c>
      <c r="C115" s="40">
        <v>0</v>
      </c>
      <c r="D115" s="40">
        <v>0</v>
      </c>
      <c r="E115" s="40">
        <v>101.65</v>
      </c>
      <c r="F115" s="40">
        <v>0</v>
      </c>
      <c r="G115" s="40">
        <v>0</v>
      </c>
    </row>
    <row r="116" spans="1:7" s="4" customFormat="1" x14ac:dyDescent="0.25">
      <c r="A116" s="38">
        <v>3241</v>
      </c>
      <c r="B116" s="39" t="s">
        <v>12</v>
      </c>
      <c r="C116" s="40">
        <v>0</v>
      </c>
      <c r="D116" s="40">
        <v>0</v>
      </c>
      <c r="E116" s="40">
        <v>2000</v>
      </c>
      <c r="F116" s="40">
        <v>0</v>
      </c>
      <c r="G116" s="40">
        <v>0</v>
      </c>
    </row>
    <row r="117" spans="1:7" s="4" customFormat="1" x14ac:dyDescent="0.25">
      <c r="A117" s="38">
        <v>3292</v>
      </c>
      <c r="B117" s="39" t="s">
        <v>54</v>
      </c>
      <c r="C117" s="40">
        <v>0</v>
      </c>
      <c r="D117" s="40">
        <v>0</v>
      </c>
      <c r="E117" s="40">
        <v>229.22</v>
      </c>
      <c r="F117" s="40">
        <v>0</v>
      </c>
      <c r="G117" s="40">
        <v>0</v>
      </c>
    </row>
    <row r="118" spans="1:7" s="4" customFormat="1" x14ac:dyDescent="0.25">
      <c r="A118" s="38">
        <v>3295</v>
      </c>
      <c r="B118" s="39" t="s">
        <v>41</v>
      </c>
      <c r="C118" s="40">
        <v>0</v>
      </c>
      <c r="D118" s="40">
        <v>0</v>
      </c>
      <c r="E118" s="40">
        <v>50.54</v>
      </c>
      <c r="F118" s="40">
        <v>0</v>
      </c>
      <c r="G118" s="40">
        <v>0</v>
      </c>
    </row>
    <row r="119" spans="1:7" x14ac:dyDescent="0.25">
      <c r="A119" s="118">
        <v>15100112</v>
      </c>
      <c r="B119" s="119" t="s">
        <v>141</v>
      </c>
      <c r="C119" s="123">
        <f>C120+C123+C126</f>
        <v>3255.31</v>
      </c>
      <c r="D119" s="123">
        <f>D120+D123+D126</f>
        <v>4250</v>
      </c>
      <c r="E119" s="123">
        <f>E120+E123+E126</f>
        <v>3832.8599999999997</v>
      </c>
      <c r="F119" s="123">
        <f>(E119/C119)*100</f>
        <v>117.74178188866804</v>
      </c>
      <c r="G119" s="123">
        <f>(E119/D119)*100</f>
        <v>90.184941176470574</v>
      </c>
    </row>
    <row r="120" spans="1:7" x14ac:dyDescent="0.25">
      <c r="A120" s="17">
        <v>11</v>
      </c>
      <c r="B120" s="18" t="s">
        <v>16</v>
      </c>
      <c r="C120" s="19">
        <f>SUM(C122)</f>
        <v>217.8</v>
      </c>
      <c r="D120" s="19">
        <f>D121</f>
        <v>230</v>
      </c>
      <c r="E120" s="19">
        <f>SUM(E122)</f>
        <v>218.76</v>
      </c>
      <c r="F120" s="19">
        <f>(E120/C120)*100</f>
        <v>100.44077134986225</v>
      </c>
      <c r="G120" s="19">
        <f>(E120/D120)*100</f>
        <v>95.113043478260863</v>
      </c>
    </row>
    <row r="121" spans="1:7" x14ac:dyDescent="0.25">
      <c r="A121" s="20">
        <v>32</v>
      </c>
      <c r="B121" s="21" t="s">
        <v>95</v>
      </c>
      <c r="C121" s="22">
        <f>SUM(C122)</f>
        <v>217.8</v>
      </c>
      <c r="D121" s="22">
        <v>230</v>
      </c>
      <c r="E121" s="22">
        <f>SUM(E122)</f>
        <v>218.76</v>
      </c>
      <c r="F121" s="22">
        <f>E121/C121*100</f>
        <v>100.44077134986225</v>
      </c>
      <c r="G121" s="22">
        <f>E121/D121*100</f>
        <v>95.113043478260863</v>
      </c>
    </row>
    <row r="122" spans="1:7" s="4" customFormat="1" x14ac:dyDescent="0.25">
      <c r="A122" s="38">
        <v>3222</v>
      </c>
      <c r="B122" s="39" t="s">
        <v>56</v>
      </c>
      <c r="C122" s="40">
        <v>217.8</v>
      </c>
      <c r="D122" s="40">
        <v>0</v>
      </c>
      <c r="E122" s="40">
        <v>218.76</v>
      </c>
      <c r="F122" s="40">
        <f>(E122/C122)*100</f>
        <v>100.44077134986225</v>
      </c>
      <c r="G122" s="40">
        <v>0</v>
      </c>
    </row>
    <row r="123" spans="1:7" x14ac:dyDescent="0.25">
      <c r="A123" s="17">
        <v>51</v>
      </c>
      <c r="B123" s="18" t="s">
        <v>18</v>
      </c>
      <c r="C123" s="19">
        <f>SUM(C125)</f>
        <v>284.41000000000003</v>
      </c>
      <c r="D123" s="19">
        <f>D124</f>
        <v>450</v>
      </c>
      <c r="E123" s="19">
        <f>SUM(E125)</f>
        <v>407.42</v>
      </c>
      <c r="F123" s="19">
        <f>(E123/C123)*100</f>
        <v>143.25094054358146</v>
      </c>
      <c r="G123" s="19">
        <f>(E123/D123)*100</f>
        <v>90.537777777777791</v>
      </c>
    </row>
    <row r="124" spans="1:7" x14ac:dyDescent="0.25">
      <c r="A124" s="20">
        <v>32</v>
      </c>
      <c r="B124" s="21" t="s">
        <v>95</v>
      </c>
      <c r="C124" s="22">
        <f>SUM(C125)</f>
        <v>284.41000000000003</v>
      </c>
      <c r="D124" s="22">
        <v>450</v>
      </c>
      <c r="E124" s="22">
        <f>SUM(E125)</f>
        <v>407.42</v>
      </c>
      <c r="F124" s="22">
        <f>E124/C124*100</f>
        <v>143.25094054358146</v>
      </c>
      <c r="G124" s="22">
        <f>E124/D124*100</f>
        <v>90.537777777777791</v>
      </c>
    </row>
    <row r="125" spans="1:7" s="4" customFormat="1" x14ac:dyDescent="0.25">
      <c r="A125" s="38">
        <v>3222</v>
      </c>
      <c r="B125" s="39" t="s">
        <v>56</v>
      </c>
      <c r="C125" s="40">
        <v>284.41000000000003</v>
      </c>
      <c r="D125" s="40">
        <v>0</v>
      </c>
      <c r="E125" s="40">
        <v>407.42</v>
      </c>
      <c r="F125" s="40">
        <f>(E125/C125)*100</f>
        <v>143.25094054358146</v>
      </c>
      <c r="G125" s="40">
        <v>0</v>
      </c>
    </row>
    <row r="126" spans="1:7" x14ac:dyDescent="0.25">
      <c r="A126" s="17">
        <v>56</v>
      </c>
      <c r="B126" s="18" t="s">
        <v>20</v>
      </c>
      <c r="C126" s="19">
        <f>C128</f>
        <v>2753.1</v>
      </c>
      <c r="D126" s="19">
        <f>D127</f>
        <v>3570</v>
      </c>
      <c r="E126" s="19">
        <f>E128</f>
        <v>3206.68</v>
      </c>
      <c r="F126" s="19">
        <f>(E126/C126)*100</f>
        <v>116.47524608623006</v>
      </c>
      <c r="G126" s="19">
        <f>(E126/D126)*100</f>
        <v>89.822969187675056</v>
      </c>
    </row>
    <row r="127" spans="1:7" x14ac:dyDescent="0.25">
      <c r="A127" s="20">
        <v>32</v>
      </c>
      <c r="B127" s="21" t="s">
        <v>95</v>
      </c>
      <c r="C127" s="22">
        <f>SUM(C128)</f>
        <v>2753.1</v>
      </c>
      <c r="D127" s="22">
        <v>3570</v>
      </c>
      <c r="E127" s="22">
        <f>SUM(E128)</f>
        <v>3206.68</v>
      </c>
      <c r="F127" s="22">
        <f>E127/C127*100</f>
        <v>116.47524608623006</v>
      </c>
      <c r="G127" s="22">
        <f>E127/D127*100</f>
        <v>89.822969187675056</v>
      </c>
    </row>
    <row r="128" spans="1:7" s="4" customFormat="1" x14ac:dyDescent="0.25">
      <c r="A128" s="38">
        <v>3222</v>
      </c>
      <c r="B128" s="39" t="s">
        <v>56</v>
      </c>
      <c r="C128" s="40">
        <v>2753.1</v>
      </c>
      <c r="D128" s="40">
        <v>0</v>
      </c>
      <c r="E128" s="40">
        <v>3206.68</v>
      </c>
      <c r="F128" s="40">
        <f>(E128/C128)*100</f>
        <v>116.47524608623006</v>
      </c>
      <c r="G128" s="40">
        <v>0</v>
      </c>
    </row>
    <row r="129" spans="1:7" s="4" customFormat="1" x14ac:dyDescent="0.25">
      <c r="A129" s="118">
        <v>15100114</v>
      </c>
      <c r="B129" s="119" t="s">
        <v>142</v>
      </c>
      <c r="C129" s="123">
        <f t="shared" ref="C129:G129" si="8">C130</f>
        <v>5049.3100000000004</v>
      </c>
      <c r="D129" s="47">
        <f t="shared" si="8"/>
        <v>0</v>
      </c>
      <c r="E129" s="123">
        <f t="shared" si="8"/>
        <v>0</v>
      </c>
      <c r="F129" s="123">
        <f t="shared" si="8"/>
        <v>0</v>
      </c>
      <c r="G129" s="123">
        <f t="shared" si="8"/>
        <v>0</v>
      </c>
    </row>
    <row r="130" spans="1:7" s="4" customFormat="1" x14ac:dyDescent="0.25">
      <c r="A130" s="17">
        <v>56</v>
      </c>
      <c r="B130" s="18" t="s">
        <v>20</v>
      </c>
      <c r="C130" s="19">
        <f>C131+C135</f>
        <v>5049.3100000000004</v>
      </c>
      <c r="D130" s="19">
        <f>SUM(D132:D136)</f>
        <v>0</v>
      </c>
      <c r="E130" s="19">
        <f>SUM(E132:E136)</f>
        <v>0</v>
      </c>
      <c r="F130" s="19">
        <v>0</v>
      </c>
      <c r="G130" s="19">
        <v>0</v>
      </c>
    </row>
    <row r="131" spans="1:7" s="4" customFormat="1" x14ac:dyDescent="0.25">
      <c r="A131" s="20">
        <v>31</v>
      </c>
      <c r="B131" s="21" t="s">
        <v>94</v>
      </c>
      <c r="C131" s="22">
        <f>SUM(C132:C134)</f>
        <v>4806.8200000000006</v>
      </c>
      <c r="D131" s="22">
        <v>0</v>
      </c>
      <c r="E131" s="22">
        <f>SUM(E132:E134)</f>
        <v>0</v>
      </c>
      <c r="F131" s="22">
        <f>E131/C131*100</f>
        <v>0</v>
      </c>
      <c r="G131" s="22">
        <v>0</v>
      </c>
    </row>
    <row r="132" spans="1:7" s="4" customFormat="1" x14ac:dyDescent="0.25">
      <c r="A132" s="38">
        <v>3111</v>
      </c>
      <c r="B132" s="39" t="s">
        <v>29</v>
      </c>
      <c r="C132" s="40">
        <v>3955.14</v>
      </c>
      <c r="D132" s="40">
        <v>0</v>
      </c>
      <c r="E132" s="40">
        <v>0</v>
      </c>
      <c r="F132" s="40">
        <v>0</v>
      </c>
      <c r="G132" s="40">
        <v>0</v>
      </c>
    </row>
    <row r="133" spans="1:7" s="4" customFormat="1" x14ac:dyDescent="0.25">
      <c r="A133" s="38">
        <v>3121</v>
      </c>
      <c r="B133" s="39" t="s">
        <v>10</v>
      </c>
      <c r="C133" s="40">
        <v>199.08</v>
      </c>
      <c r="D133" s="40">
        <v>0</v>
      </c>
      <c r="E133" s="40">
        <v>0</v>
      </c>
      <c r="F133" s="40">
        <v>0</v>
      </c>
      <c r="G133" s="40">
        <v>0</v>
      </c>
    </row>
    <row r="134" spans="1:7" s="4" customFormat="1" x14ac:dyDescent="0.25">
      <c r="A134" s="38">
        <v>3132</v>
      </c>
      <c r="B134" s="39" t="s">
        <v>32</v>
      </c>
      <c r="C134" s="40">
        <v>652.6</v>
      </c>
      <c r="D134" s="40">
        <v>0</v>
      </c>
      <c r="E134" s="40">
        <v>0</v>
      </c>
      <c r="F134" s="40">
        <v>0</v>
      </c>
      <c r="G134" s="40">
        <v>0</v>
      </c>
    </row>
    <row r="135" spans="1:7" s="4" customFormat="1" x14ac:dyDescent="0.25">
      <c r="A135" s="20">
        <v>32</v>
      </c>
      <c r="B135" s="21" t="s">
        <v>95</v>
      </c>
      <c r="C135" s="22">
        <f>SUM(C136:C137)</f>
        <v>242.48999999999998</v>
      </c>
      <c r="D135" s="22">
        <v>0</v>
      </c>
      <c r="E135" s="22">
        <f>SUM(E136:E137)</f>
        <v>0</v>
      </c>
      <c r="F135" s="22">
        <f>E135/C135*100</f>
        <v>0</v>
      </c>
      <c r="G135" s="22">
        <v>0</v>
      </c>
    </row>
    <row r="136" spans="1:7" s="4" customFormat="1" x14ac:dyDescent="0.25">
      <c r="A136" s="38">
        <v>3211</v>
      </c>
      <c r="B136" s="39" t="s">
        <v>34</v>
      </c>
      <c r="C136" s="40">
        <v>26.54</v>
      </c>
      <c r="D136" s="40">
        <v>0</v>
      </c>
      <c r="E136" s="40">
        <v>0</v>
      </c>
      <c r="F136" s="40">
        <v>0</v>
      </c>
      <c r="G136" s="40">
        <v>0</v>
      </c>
    </row>
    <row r="137" spans="1:7" s="4" customFormat="1" x14ac:dyDescent="0.25">
      <c r="A137" s="38">
        <v>3212</v>
      </c>
      <c r="B137" s="39" t="s">
        <v>30</v>
      </c>
      <c r="C137" s="40">
        <v>215.95</v>
      </c>
      <c r="D137" s="40">
        <v>0</v>
      </c>
      <c r="E137" s="40">
        <v>0</v>
      </c>
      <c r="F137" s="40">
        <v>0</v>
      </c>
      <c r="G137" s="40">
        <v>0</v>
      </c>
    </row>
    <row r="138" spans="1:7" x14ac:dyDescent="0.25">
      <c r="A138" s="118">
        <v>15100115</v>
      </c>
      <c r="B138" s="119" t="s">
        <v>143</v>
      </c>
      <c r="C138" s="123">
        <f t="shared" ref="C138:G138" si="9">C139</f>
        <v>5223.59</v>
      </c>
      <c r="D138" s="123">
        <f t="shared" si="9"/>
        <v>0</v>
      </c>
      <c r="E138" s="123">
        <f t="shared" si="9"/>
        <v>0</v>
      </c>
      <c r="F138" s="123">
        <f t="shared" si="9"/>
        <v>0</v>
      </c>
      <c r="G138" s="123">
        <f t="shared" si="9"/>
        <v>0</v>
      </c>
    </row>
    <row r="139" spans="1:7" x14ac:dyDescent="0.25">
      <c r="A139" s="17">
        <v>56</v>
      </c>
      <c r="B139" s="18" t="s">
        <v>20</v>
      </c>
      <c r="C139" s="19">
        <f>SUM(C141)</f>
        <v>5223.59</v>
      </c>
      <c r="D139" s="19">
        <f>SUM(D141)</f>
        <v>0</v>
      </c>
      <c r="E139" s="19">
        <f>SUM(E141)</f>
        <v>0</v>
      </c>
      <c r="F139" s="19">
        <v>0</v>
      </c>
      <c r="G139" s="19">
        <v>0</v>
      </c>
    </row>
    <row r="140" spans="1:7" x14ac:dyDescent="0.25">
      <c r="A140" s="20">
        <v>32</v>
      </c>
      <c r="B140" s="21" t="s">
        <v>95</v>
      </c>
      <c r="C140" s="22">
        <f>SUM(C141)</f>
        <v>5223.59</v>
      </c>
      <c r="D140" s="22">
        <v>0</v>
      </c>
      <c r="E140" s="22">
        <f>SUM(E141)</f>
        <v>0</v>
      </c>
      <c r="F140" s="22">
        <f>E140/C140*100</f>
        <v>0</v>
      </c>
      <c r="G140" s="22">
        <v>0</v>
      </c>
    </row>
    <row r="141" spans="1:7" s="4" customFormat="1" x14ac:dyDescent="0.25">
      <c r="A141" s="38">
        <v>3299</v>
      </c>
      <c r="B141" s="39" t="s">
        <v>13</v>
      </c>
      <c r="C141" s="40">
        <v>5223.59</v>
      </c>
      <c r="D141" s="40">
        <v>0</v>
      </c>
      <c r="E141" s="40">
        <v>0</v>
      </c>
      <c r="F141" s="40">
        <v>0</v>
      </c>
      <c r="G141" s="40">
        <v>0</v>
      </c>
    </row>
    <row r="142" spans="1:7" s="4" customFormat="1" x14ac:dyDescent="0.25">
      <c r="A142" s="118">
        <v>15100116</v>
      </c>
      <c r="B142" s="119" t="s">
        <v>144</v>
      </c>
      <c r="C142" s="123">
        <f t="shared" ref="C142:G142" si="10">C143</f>
        <v>4684.99</v>
      </c>
      <c r="D142" s="123">
        <f t="shared" si="10"/>
        <v>12100</v>
      </c>
      <c r="E142" s="123">
        <f t="shared" si="10"/>
        <v>11998.900000000001</v>
      </c>
      <c r="F142" s="123">
        <f t="shared" si="10"/>
        <v>256.11367366846036</v>
      </c>
      <c r="G142" s="123">
        <f t="shared" si="10"/>
        <v>99.164462809917367</v>
      </c>
    </row>
    <row r="143" spans="1:7" s="4" customFormat="1" x14ac:dyDescent="0.25">
      <c r="A143" s="17">
        <v>56</v>
      </c>
      <c r="B143" s="18" t="s">
        <v>20</v>
      </c>
      <c r="C143" s="19">
        <f>C144+C148</f>
        <v>4684.99</v>
      </c>
      <c r="D143" s="19">
        <f>D144+D148</f>
        <v>12100</v>
      </c>
      <c r="E143" s="19">
        <f>E144+E148</f>
        <v>11998.900000000001</v>
      </c>
      <c r="F143" s="19">
        <f>(E143/C143)*100</f>
        <v>256.11367366846036</v>
      </c>
      <c r="G143" s="19">
        <f>(E143/D143)*100</f>
        <v>99.164462809917367</v>
      </c>
    </row>
    <row r="144" spans="1:7" s="4" customFormat="1" x14ac:dyDescent="0.25">
      <c r="A144" s="20">
        <v>31</v>
      </c>
      <c r="B144" s="21" t="s">
        <v>94</v>
      </c>
      <c r="C144" s="22">
        <f>SUM(C145:C147)</f>
        <v>4621.8899999999994</v>
      </c>
      <c r="D144" s="22">
        <v>11900</v>
      </c>
      <c r="E144" s="22">
        <f>SUM(E145:E147)</f>
        <v>11811.61</v>
      </c>
      <c r="F144" s="22">
        <f>E144/C144*100</f>
        <v>255.55800765487717</v>
      </c>
      <c r="G144" s="22">
        <f>E144/D144*100</f>
        <v>99.257226890756314</v>
      </c>
    </row>
    <row r="145" spans="1:7" s="4" customFormat="1" x14ac:dyDescent="0.25">
      <c r="A145" s="38">
        <v>3111</v>
      </c>
      <c r="B145" s="39" t="s">
        <v>29</v>
      </c>
      <c r="C145" s="40">
        <v>3396.87</v>
      </c>
      <c r="D145" s="40">
        <v>0</v>
      </c>
      <c r="E145" s="40">
        <v>9623.7000000000007</v>
      </c>
      <c r="F145" s="40">
        <f>(E145/C145)*100</f>
        <v>283.31081260101212</v>
      </c>
      <c r="G145" s="40">
        <v>0</v>
      </c>
    </row>
    <row r="146" spans="1:7" s="4" customFormat="1" x14ac:dyDescent="0.25">
      <c r="A146" s="38">
        <v>3121</v>
      </c>
      <c r="B146" s="39" t="s">
        <v>10</v>
      </c>
      <c r="C146" s="40">
        <v>664.53</v>
      </c>
      <c r="D146" s="40">
        <v>0</v>
      </c>
      <c r="E146" s="40">
        <v>600</v>
      </c>
      <c r="F146" s="40">
        <f>(E146/C146)*100</f>
        <v>90.289377454742464</v>
      </c>
      <c r="G146" s="40">
        <v>0</v>
      </c>
    </row>
    <row r="147" spans="1:7" s="4" customFormat="1" x14ac:dyDescent="0.25">
      <c r="A147" s="38">
        <v>3132</v>
      </c>
      <c r="B147" s="39" t="s">
        <v>32</v>
      </c>
      <c r="C147" s="40">
        <v>560.49</v>
      </c>
      <c r="D147" s="40">
        <v>0</v>
      </c>
      <c r="E147" s="40">
        <v>1587.91</v>
      </c>
      <c r="F147" s="40">
        <f>(E147/C147)*100</f>
        <v>283.30746311263357</v>
      </c>
      <c r="G147" s="40">
        <v>0</v>
      </c>
    </row>
    <row r="148" spans="1:7" s="4" customFormat="1" x14ac:dyDescent="0.25">
      <c r="A148" s="20">
        <v>32</v>
      </c>
      <c r="B148" s="21" t="s">
        <v>95</v>
      </c>
      <c r="C148" s="22">
        <f>SUM(C149:C150)</f>
        <v>63.1</v>
      </c>
      <c r="D148" s="22">
        <v>200</v>
      </c>
      <c r="E148" s="22">
        <f>SUM(E149:E150)</f>
        <v>187.29</v>
      </c>
      <c r="F148" s="22">
        <f>E148/C148*100</f>
        <v>296.8145800316957</v>
      </c>
      <c r="G148" s="22">
        <f>E148/D148*100</f>
        <v>93.644999999999996</v>
      </c>
    </row>
    <row r="149" spans="1:7" s="4" customFormat="1" x14ac:dyDescent="0.25">
      <c r="A149" s="38">
        <v>3211</v>
      </c>
      <c r="B149" s="39" t="s">
        <v>34</v>
      </c>
      <c r="C149" s="40">
        <v>0</v>
      </c>
      <c r="D149" s="40">
        <v>0</v>
      </c>
      <c r="E149" s="40">
        <v>53.1</v>
      </c>
      <c r="F149" s="40">
        <v>0</v>
      </c>
      <c r="G149" s="40">
        <v>0</v>
      </c>
    </row>
    <row r="150" spans="1:7" s="4" customFormat="1" x14ac:dyDescent="0.25">
      <c r="A150" s="38">
        <v>3212</v>
      </c>
      <c r="B150" s="39" t="s">
        <v>30</v>
      </c>
      <c r="C150" s="40">
        <v>63.1</v>
      </c>
      <c r="D150" s="40">
        <v>0</v>
      </c>
      <c r="E150" s="40">
        <v>134.19</v>
      </c>
      <c r="F150" s="40">
        <f>(E150/C150)*100</f>
        <v>212.66244057052299</v>
      </c>
      <c r="G150" s="40">
        <v>0</v>
      </c>
    </row>
    <row r="151" spans="1:7" x14ac:dyDescent="0.25">
      <c r="A151" s="118">
        <v>15100117</v>
      </c>
      <c r="B151" s="119" t="s">
        <v>145</v>
      </c>
      <c r="C151" s="123">
        <f t="shared" ref="C151:G151" si="11">C152</f>
        <v>2809.32</v>
      </c>
      <c r="D151" s="123">
        <f t="shared" si="11"/>
        <v>4500</v>
      </c>
      <c r="E151" s="123">
        <f t="shared" si="11"/>
        <v>4400.9799999999996</v>
      </c>
      <c r="F151" s="123">
        <f t="shared" si="11"/>
        <v>156.65641507553428</v>
      </c>
      <c r="G151" s="123">
        <f t="shared" si="11"/>
        <v>97.799555555555557</v>
      </c>
    </row>
    <row r="152" spans="1:7" x14ac:dyDescent="0.25">
      <c r="A152" s="17">
        <v>26</v>
      </c>
      <c r="B152" s="18" t="s">
        <v>20</v>
      </c>
      <c r="C152" s="19">
        <f>SUM(C154)</f>
        <v>2809.32</v>
      </c>
      <c r="D152" s="19">
        <f>D153</f>
        <v>4500</v>
      </c>
      <c r="E152" s="19">
        <f>SUM(E154)</f>
        <v>4400.9799999999996</v>
      </c>
      <c r="F152" s="19">
        <f>(E152/C152)*100</f>
        <v>156.65641507553428</v>
      </c>
      <c r="G152" s="19">
        <f>(E152/D152)*100</f>
        <v>97.799555555555557</v>
      </c>
    </row>
    <row r="153" spans="1:7" x14ac:dyDescent="0.25">
      <c r="A153" s="20">
        <v>32</v>
      </c>
      <c r="B153" s="21" t="s">
        <v>95</v>
      </c>
      <c r="C153" s="22">
        <f>SUM(C154)</f>
        <v>2809.32</v>
      </c>
      <c r="D153" s="22">
        <v>4500</v>
      </c>
      <c r="E153" s="22">
        <f>SUM(E154)</f>
        <v>4400.9799999999996</v>
      </c>
      <c r="F153" s="22">
        <f>E153/C153*100</f>
        <v>156.65641507553428</v>
      </c>
      <c r="G153" s="22">
        <f>E153/D153*100</f>
        <v>97.799555555555557</v>
      </c>
    </row>
    <row r="154" spans="1:7" s="4" customFormat="1" x14ac:dyDescent="0.25">
      <c r="A154" s="38">
        <v>3299</v>
      </c>
      <c r="B154" s="39" t="s">
        <v>13</v>
      </c>
      <c r="C154" s="40">
        <v>2809.32</v>
      </c>
      <c r="D154" s="40">
        <v>0</v>
      </c>
      <c r="E154" s="40">
        <v>4400.9799999999996</v>
      </c>
      <c r="F154" s="40">
        <f>(E154/C154)*100</f>
        <v>156.65641507553428</v>
      </c>
      <c r="G154" s="40">
        <v>0</v>
      </c>
    </row>
    <row r="155" spans="1:7" s="4" customFormat="1" x14ac:dyDescent="0.25">
      <c r="A155" s="124">
        <v>15100118</v>
      </c>
      <c r="B155" s="125" t="s">
        <v>146</v>
      </c>
      <c r="C155" s="126">
        <f t="shared" ref="C155:G155" si="12">C156</f>
        <v>0</v>
      </c>
      <c r="D155" s="126">
        <f t="shared" si="12"/>
        <v>11800</v>
      </c>
      <c r="E155" s="126">
        <f t="shared" si="12"/>
        <v>11425.99</v>
      </c>
      <c r="F155" s="126">
        <f t="shared" si="12"/>
        <v>0</v>
      </c>
      <c r="G155" s="126">
        <f t="shared" si="12"/>
        <v>96.830423728813557</v>
      </c>
    </row>
    <row r="156" spans="1:7" x14ac:dyDescent="0.25">
      <c r="A156" s="127">
        <v>56</v>
      </c>
      <c r="B156" s="128" t="s">
        <v>20</v>
      </c>
      <c r="C156" s="129">
        <f>C157+C161</f>
        <v>0</v>
      </c>
      <c r="D156" s="129">
        <f>D157+D161</f>
        <v>11800</v>
      </c>
      <c r="E156" s="129">
        <f>E157+E161</f>
        <v>11425.99</v>
      </c>
      <c r="F156" s="129">
        <v>0</v>
      </c>
      <c r="G156" s="129">
        <f>E156/D156*100</f>
        <v>96.830423728813557</v>
      </c>
    </row>
    <row r="157" spans="1:7" x14ac:dyDescent="0.25">
      <c r="A157" s="20">
        <v>31</v>
      </c>
      <c r="B157" s="21" t="s">
        <v>94</v>
      </c>
      <c r="C157" s="134">
        <f>SUM(C158:C160)</f>
        <v>0</v>
      </c>
      <c r="D157" s="134">
        <v>11700</v>
      </c>
      <c r="E157" s="134">
        <f>SUM(E158:E160)</f>
        <v>11362.18</v>
      </c>
      <c r="F157" s="134">
        <v>0</v>
      </c>
      <c r="G157" s="134">
        <f>E157/D157*100</f>
        <v>97.112649572649573</v>
      </c>
    </row>
    <row r="158" spans="1:7" s="4" customFormat="1" x14ac:dyDescent="0.25">
      <c r="A158" s="130">
        <v>3111</v>
      </c>
      <c r="B158" s="131" t="s">
        <v>29</v>
      </c>
      <c r="C158" s="132">
        <v>0</v>
      </c>
      <c r="D158" s="132">
        <v>0</v>
      </c>
      <c r="E158" s="132">
        <v>8808.74</v>
      </c>
      <c r="F158" s="132">
        <v>0</v>
      </c>
      <c r="G158" s="132">
        <v>0</v>
      </c>
    </row>
    <row r="159" spans="1:7" s="4" customFormat="1" x14ac:dyDescent="0.25">
      <c r="A159" s="130">
        <v>3121</v>
      </c>
      <c r="B159" s="131" t="s">
        <v>10</v>
      </c>
      <c r="C159" s="132">
        <v>0</v>
      </c>
      <c r="D159" s="132">
        <v>0</v>
      </c>
      <c r="E159" s="132">
        <v>1100</v>
      </c>
      <c r="F159" s="132">
        <v>0</v>
      </c>
      <c r="G159" s="132">
        <v>0</v>
      </c>
    </row>
    <row r="160" spans="1:7" s="4" customFormat="1" x14ac:dyDescent="0.25">
      <c r="A160" s="130">
        <v>3132</v>
      </c>
      <c r="B160" s="131" t="s">
        <v>32</v>
      </c>
      <c r="C160" s="132">
        <v>0</v>
      </c>
      <c r="D160" s="132">
        <v>0</v>
      </c>
      <c r="E160" s="132">
        <v>1453.44</v>
      </c>
      <c r="F160" s="132">
        <v>0</v>
      </c>
      <c r="G160" s="132">
        <v>0</v>
      </c>
    </row>
    <row r="161" spans="1:7" s="4" customFormat="1" x14ac:dyDescent="0.25">
      <c r="A161" s="20">
        <v>32</v>
      </c>
      <c r="B161" s="21" t="s">
        <v>95</v>
      </c>
      <c r="C161" s="134">
        <f>SUM(C162)</f>
        <v>0</v>
      </c>
      <c r="D161" s="134">
        <v>100</v>
      </c>
      <c r="E161" s="134">
        <f>SUM(E162)</f>
        <v>63.81</v>
      </c>
      <c r="F161" s="134">
        <v>0</v>
      </c>
      <c r="G161" s="134">
        <f>E161/D161*100</f>
        <v>63.81</v>
      </c>
    </row>
    <row r="162" spans="1:7" s="4" customFormat="1" x14ac:dyDescent="0.25">
      <c r="A162" s="130">
        <v>3212</v>
      </c>
      <c r="B162" s="131" t="s">
        <v>30</v>
      </c>
      <c r="C162" s="132">
        <v>0</v>
      </c>
      <c r="D162" s="132">
        <v>0</v>
      </c>
      <c r="E162" s="132">
        <v>63.81</v>
      </c>
      <c r="F162" s="132">
        <v>0</v>
      </c>
      <c r="G162" s="132">
        <v>0</v>
      </c>
    </row>
    <row r="163" spans="1:7" x14ac:dyDescent="0.25">
      <c r="A163" s="124">
        <v>15100119</v>
      </c>
      <c r="B163" s="125" t="s">
        <v>147</v>
      </c>
      <c r="C163" s="126">
        <f t="shared" ref="C163:G163" si="13">C164</f>
        <v>0</v>
      </c>
      <c r="D163" s="126">
        <f t="shared" si="13"/>
        <v>65000</v>
      </c>
      <c r="E163" s="126">
        <f t="shared" si="13"/>
        <v>60489.46</v>
      </c>
      <c r="F163" s="126">
        <f t="shared" si="13"/>
        <v>0</v>
      </c>
      <c r="G163" s="126">
        <f t="shared" si="13"/>
        <v>93.060707692307687</v>
      </c>
    </row>
    <row r="164" spans="1:7" x14ac:dyDescent="0.25">
      <c r="A164" s="127">
        <v>51</v>
      </c>
      <c r="B164" s="128" t="s">
        <v>18</v>
      </c>
      <c r="C164" s="129">
        <f>C165</f>
        <v>0</v>
      </c>
      <c r="D164" s="129">
        <f>D165</f>
        <v>65000</v>
      </c>
      <c r="E164" s="129">
        <f>SUM(E166)</f>
        <v>60489.46</v>
      </c>
      <c r="F164" s="129">
        <f>F165</f>
        <v>0</v>
      </c>
      <c r="G164" s="129">
        <f>(E164/D164)*100</f>
        <v>93.060707692307687</v>
      </c>
    </row>
    <row r="165" spans="1:7" x14ac:dyDescent="0.25">
      <c r="A165" s="20">
        <v>32</v>
      </c>
      <c r="B165" s="21" t="s">
        <v>95</v>
      </c>
      <c r="C165" s="134">
        <f>SUM(C166)</f>
        <v>0</v>
      </c>
      <c r="D165" s="134">
        <v>65000</v>
      </c>
      <c r="E165" s="134">
        <f>SUM(E166)</f>
        <v>60489.46</v>
      </c>
      <c r="F165" s="134">
        <v>0</v>
      </c>
      <c r="G165" s="134">
        <f>E165/D165*100</f>
        <v>93.060707692307687</v>
      </c>
    </row>
    <row r="166" spans="1:7" s="4" customFormat="1" x14ac:dyDescent="0.25">
      <c r="A166" s="130">
        <v>3299</v>
      </c>
      <c r="B166" s="131" t="s">
        <v>13</v>
      </c>
      <c r="C166" s="132">
        <v>0</v>
      </c>
      <c r="D166" s="132">
        <v>0</v>
      </c>
      <c r="E166" s="132">
        <v>60489.46</v>
      </c>
      <c r="F166" s="132">
        <v>0</v>
      </c>
      <c r="G166" s="132">
        <v>0</v>
      </c>
    </row>
    <row r="167" spans="1:7" s="4" customFormat="1" x14ac:dyDescent="0.25">
      <c r="A167" s="121">
        <v>151002</v>
      </c>
      <c r="B167" s="119" t="s">
        <v>148</v>
      </c>
      <c r="C167" s="123">
        <f t="shared" ref="C167:G167" si="14">C168</f>
        <v>7728.2000000000007</v>
      </c>
      <c r="D167" s="123">
        <f t="shared" si="14"/>
        <v>7000</v>
      </c>
      <c r="E167" s="123">
        <f t="shared" si="14"/>
        <v>4065.74</v>
      </c>
      <c r="F167" s="123">
        <f t="shared" si="14"/>
        <v>52.609145726042286</v>
      </c>
      <c r="G167" s="123">
        <f t="shared" si="14"/>
        <v>58.082000000000001</v>
      </c>
    </row>
    <row r="168" spans="1:7" s="4" customFormat="1" x14ac:dyDescent="0.25">
      <c r="A168" s="118">
        <v>15100203</v>
      </c>
      <c r="B168" s="119" t="s">
        <v>149</v>
      </c>
      <c r="C168" s="123">
        <f>C169+C173+C176+C179</f>
        <v>7728.2000000000007</v>
      </c>
      <c r="D168" s="123">
        <f>D169+D173+D176+D179</f>
        <v>7000</v>
      </c>
      <c r="E168" s="123">
        <f>E169+E173+E176+E179</f>
        <v>4065.74</v>
      </c>
      <c r="F168" s="123">
        <f>(E168/C168)*100</f>
        <v>52.609145726042286</v>
      </c>
      <c r="G168" s="123">
        <f>(E168/D168)*100</f>
        <v>58.082000000000001</v>
      </c>
    </row>
    <row r="169" spans="1:7" s="4" customFormat="1" x14ac:dyDescent="0.25">
      <c r="A169" s="17">
        <v>51</v>
      </c>
      <c r="B169" s="18" t="s">
        <v>18</v>
      </c>
      <c r="C169" s="19">
        <f>SUM(C171:C172)</f>
        <v>4787.21</v>
      </c>
      <c r="D169" s="19">
        <f>D170</f>
        <v>2040</v>
      </c>
      <c r="E169" s="19">
        <f>SUM(E171:E172)</f>
        <v>1415.35</v>
      </c>
      <c r="F169" s="19">
        <f>(D169/C169)*100</f>
        <v>42.613547348037798</v>
      </c>
      <c r="G169" s="19">
        <f>(E169/D169)*100</f>
        <v>69.379901960784309</v>
      </c>
    </row>
    <row r="170" spans="1:7" s="4" customFormat="1" x14ac:dyDescent="0.25">
      <c r="A170" s="20">
        <v>42</v>
      </c>
      <c r="B170" s="21" t="s">
        <v>105</v>
      </c>
      <c r="C170" s="22">
        <f>SUM(C171:C172)</f>
        <v>4787.21</v>
      </c>
      <c r="D170" s="22">
        <v>2040</v>
      </c>
      <c r="E170" s="22">
        <f>SUM(E171:E172)</f>
        <v>1415.35</v>
      </c>
      <c r="F170" s="22">
        <f>E170/C170*100</f>
        <v>29.565237372081022</v>
      </c>
      <c r="G170" s="22">
        <f>E170/D170*100</f>
        <v>69.379901960784309</v>
      </c>
    </row>
    <row r="171" spans="1:7" s="4" customFormat="1" x14ac:dyDescent="0.25">
      <c r="A171" s="38">
        <v>4225</v>
      </c>
      <c r="B171" s="39" t="s">
        <v>150</v>
      </c>
      <c r="C171" s="40">
        <v>318.39999999999998</v>
      </c>
      <c r="D171" s="40">
        <v>0</v>
      </c>
      <c r="E171" s="40">
        <v>0</v>
      </c>
      <c r="F171" s="40">
        <f>(E171/C171)*100</f>
        <v>0</v>
      </c>
      <c r="G171" s="40">
        <v>0</v>
      </c>
    </row>
    <row r="172" spans="1:7" s="4" customFormat="1" x14ac:dyDescent="0.25">
      <c r="A172" s="34">
        <v>4241</v>
      </c>
      <c r="B172" s="35" t="s">
        <v>57</v>
      </c>
      <c r="C172" s="36">
        <v>4468.8100000000004</v>
      </c>
      <c r="D172" s="36">
        <v>0</v>
      </c>
      <c r="E172" s="36">
        <v>1415.35</v>
      </c>
      <c r="F172" s="36">
        <f>(E172/C172)*100</f>
        <v>31.671742589190405</v>
      </c>
      <c r="G172" s="36">
        <v>0</v>
      </c>
    </row>
    <row r="173" spans="1:7" s="4" customFormat="1" x14ac:dyDescent="0.25">
      <c r="A173" s="17">
        <v>54</v>
      </c>
      <c r="B173" s="18" t="s">
        <v>19</v>
      </c>
      <c r="C173" s="19">
        <f>C174</f>
        <v>658.98</v>
      </c>
      <c r="D173" s="19">
        <f>D174</f>
        <v>660</v>
      </c>
      <c r="E173" s="19">
        <f>E174</f>
        <v>652.89</v>
      </c>
      <c r="F173" s="19">
        <f>(E173/C173)*100</f>
        <v>99.075844486934344</v>
      </c>
      <c r="G173" s="19">
        <f>(E173/D173)*100</f>
        <v>98.922727272727272</v>
      </c>
    </row>
    <row r="174" spans="1:7" s="4" customFormat="1" x14ac:dyDescent="0.25">
      <c r="A174" s="20">
        <v>42</v>
      </c>
      <c r="B174" s="21" t="s">
        <v>105</v>
      </c>
      <c r="C174" s="93">
        <f>C175</f>
        <v>658.98</v>
      </c>
      <c r="D174" s="93">
        <v>660</v>
      </c>
      <c r="E174" s="93">
        <f>E175</f>
        <v>652.89</v>
      </c>
      <c r="F174" s="93">
        <f>E174/C174*100</f>
        <v>99.075844486934344</v>
      </c>
      <c r="G174" s="93">
        <f>E174/D174*100</f>
        <v>98.922727272727272</v>
      </c>
    </row>
    <row r="175" spans="1:7" x14ac:dyDescent="0.25">
      <c r="A175" s="34">
        <v>4241</v>
      </c>
      <c r="B175" s="35" t="s">
        <v>14</v>
      </c>
      <c r="C175" s="36">
        <v>658.98</v>
      </c>
      <c r="D175" s="36">
        <v>0</v>
      </c>
      <c r="E175" s="36">
        <v>652.89</v>
      </c>
      <c r="F175" s="36">
        <f>(E175/C175)*100</f>
        <v>99.075844486934344</v>
      </c>
      <c r="G175" s="36">
        <v>0</v>
      </c>
    </row>
    <row r="176" spans="1:7" s="4" customFormat="1" x14ac:dyDescent="0.25">
      <c r="A176" s="17">
        <v>61</v>
      </c>
      <c r="B176" s="18" t="s">
        <v>21</v>
      </c>
      <c r="C176" s="19">
        <f>SUM(C178:C178)</f>
        <v>1313.96</v>
      </c>
      <c r="D176" s="19">
        <f>D177</f>
        <v>1300</v>
      </c>
      <c r="E176" s="19">
        <f>E177</f>
        <v>0</v>
      </c>
      <c r="F176" s="19">
        <f>F177</f>
        <v>0</v>
      </c>
      <c r="G176" s="19">
        <f>G177</f>
        <v>0</v>
      </c>
    </row>
    <row r="177" spans="1:7" s="4" customFormat="1" x14ac:dyDescent="0.25">
      <c r="A177" s="20">
        <v>42</v>
      </c>
      <c r="B177" s="21" t="s">
        <v>105</v>
      </c>
      <c r="C177" s="22">
        <f>SUM(C178:C178)</f>
        <v>1313.96</v>
      </c>
      <c r="D177" s="22">
        <v>1300</v>
      </c>
      <c r="E177" s="22">
        <f>SUM(E178)</f>
        <v>0</v>
      </c>
      <c r="F177" s="22">
        <f>E177/C177*100</f>
        <v>0</v>
      </c>
      <c r="G177" s="22">
        <f>E177/D177*100</f>
        <v>0</v>
      </c>
    </row>
    <row r="178" spans="1:7" x14ac:dyDescent="0.25">
      <c r="A178" s="38">
        <v>4223</v>
      </c>
      <c r="B178" s="39" t="s">
        <v>151</v>
      </c>
      <c r="C178" s="40">
        <v>1313.96</v>
      </c>
      <c r="D178" s="40">
        <v>0</v>
      </c>
      <c r="E178" s="40">
        <v>0</v>
      </c>
      <c r="F178" s="40">
        <f>(E178/C178)*100</f>
        <v>0</v>
      </c>
      <c r="G178" s="40">
        <v>0</v>
      </c>
    </row>
    <row r="179" spans="1:7" s="4" customFormat="1" x14ac:dyDescent="0.25">
      <c r="A179" s="17">
        <v>31</v>
      </c>
      <c r="B179" s="18" t="s">
        <v>26</v>
      </c>
      <c r="C179" s="19">
        <f>C180</f>
        <v>968.05</v>
      </c>
      <c r="D179" s="19">
        <f>D180</f>
        <v>3000</v>
      </c>
      <c r="E179" s="19">
        <f>E180</f>
        <v>1997.5</v>
      </c>
      <c r="F179" s="19">
        <f>(E179/C179)*100</f>
        <v>206.342647590517</v>
      </c>
      <c r="G179" s="19">
        <f>(E179/D179)*100</f>
        <v>66.583333333333343</v>
      </c>
    </row>
    <row r="180" spans="1:7" s="4" customFormat="1" x14ac:dyDescent="0.25">
      <c r="A180" s="20">
        <v>42</v>
      </c>
      <c r="B180" s="21" t="s">
        <v>105</v>
      </c>
      <c r="C180" s="22">
        <f>SUM(C181)</f>
        <v>968.05</v>
      </c>
      <c r="D180" s="22">
        <v>3000</v>
      </c>
      <c r="E180" s="22">
        <f>E181</f>
        <v>1997.5</v>
      </c>
      <c r="F180" s="22">
        <f>E180/C180*100</f>
        <v>206.342647590517</v>
      </c>
      <c r="G180" s="22">
        <f>E180/D180*100</f>
        <v>66.583333333333343</v>
      </c>
    </row>
    <row r="181" spans="1:7" x14ac:dyDescent="0.25">
      <c r="A181" s="38">
        <v>4221</v>
      </c>
      <c r="B181" s="39" t="s">
        <v>58</v>
      </c>
      <c r="C181" s="40">
        <v>968.05</v>
      </c>
      <c r="D181" s="40">
        <v>0</v>
      </c>
      <c r="E181" s="40">
        <v>1997.5</v>
      </c>
      <c r="F181" s="40">
        <f>(E181/C181)*100</f>
        <v>206.342647590517</v>
      </c>
      <c r="G181" s="40">
        <v>0</v>
      </c>
    </row>
    <row r="182" spans="1:7" s="4" customFormat="1" x14ac:dyDescent="0.25">
      <c r="A182" s="7"/>
      <c r="B182" s="8"/>
      <c r="C182" s="9"/>
      <c r="D182" s="9"/>
      <c r="E182" s="9"/>
      <c r="F182" s="9"/>
      <c r="G182" s="9"/>
    </row>
    <row r="183" spans="1:7" x14ac:dyDescent="0.25">
      <c r="A183" s="7"/>
      <c r="B183" s="8"/>
      <c r="C183" s="9"/>
      <c r="D183" s="9"/>
      <c r="E183" s="9"/>
      <c r="F183" s="9"/>
      <c r="G183" s="9"/>
    </row>
    <row r="184" spans="1:7" x14ac:dyDescent="0.25">
      <c r="A184" s="7"/>
      <c r="B184" s="8"/>
      <c r="C184" s="9"/>
      <c r="D184" s="9"/>
      <c r="E184" s="9"/>
      <c r="F184" s="9"/>
      <c r="G184" s="9"/>
    </row>
    <row r="185" spans="1:7" x14ac:dyDescent="0.25">
      <c r="A185" s="4"/>
      <c r="B185" s="6"/>
      <c r="C185" s="5"/>
      <c r="D185" s="5"/>
      <c r="E185" s="5"/>
      <c r="F185" s="5"/>
      <c r="G185" s="5"/>
    </row>
    <row r="186" spans="1:7" x14ac:dyDescent="0.25">
      <c r="A186" s="4"/>
      <c r="B186" s="6"/>
      <c r="C186" s="4"/>
      <c r="D186" s="4"/>
      <c r="E186" s="4"/>
      <c r="F186" s="5"/>
      <c r="G186" s="5"/>
    </row>
  </sheetData>
  <mergeCells count="4">
    <mergeCell ref="A3:G3"/>
    <mergeCell ref="A4:G4"/>
    <mergeCell ref="A8:B8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Prihodi i rashodi po izv.fin.</vt:lpstr>
      <vt:lpstr>Rashodi prema funkc.klasifik.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Tina Ujevića</dc:creator>
  <cp:lastModifiedBy>Korisnik</cp:lastModifiedBy>
  <cp:lastPrinted>2024-03-21T11:30:16Z</cp:lastPrinted>
  <dcterms:created xsi:type="dcterms:W3CDTF">2023-03-08T10:06:05Z</dcterms:created>
  <dcterms:modified xsi:type="dcterms:W3CDTF">2024-04-09T12:00:59Z</dcterms:modified>
</cp:coreProperties>
</file>