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moji dokumenti\izvršenje 1-6-2023\"/>
    </mc:Choice>
  </mc:AlternateContent>
  <bookViews>
    <workbookView xWindow="240" yWindow="30" windowWidth="20115" windowHeight="7485"/>
  </bookViews>
  <sheets>
    <sheet name="Opći dio" sheetId="1" r:id="rId1"/>
    <sheet name="Posebni dio - prihodi" sheetId="2" r:id="rId2"/>
    <sheet name="Posebni dio - rashodi" sheetId="3" r:id="rId3"/>
  </sheets>
  <calcPr calcId="162913"/>
</workbook>
</file>

<file path=xl/calcChain.xml><?xml version="1.0" encoding="utf-8"?>
<calcChain xmlns="http://schemas.openxmlformats.org/spreadsheetml/2006/main">
  <c r="H54" i="1" l="1"/>
  <c r="E54" i="1"/>
  <c r="H53" i="1"/>
  <c r="E53" i="1"/>
  <c r="H49" i="1"/>
  <c r="E49" i="1"/>
  <c r="H48" i="1"/>
  <c r="E48" i="1"/>
  <c r="H47" i="1"/>
  <c r="E47" i="1"/>
  <c r="H46" i="1"/>
  <c r="E46" i="1"/>
  <c r="H45" i="1"/>
  <c r="E45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3" i="1"/>
  <c r="E33" i="1"/>
  <c r="H32" i="1"/>
  <c r="E32" i="1"/>
  <c r="H31" i="1"/>
  <c r="E31" i="1"/>
  <c r="H30" i="1"/>
  <c r="E30" i="1"/>
  <c r="H27" i="1"/>
  <c r="E27" i="1"/>
  <c r="H25" i="1"/>
  <c r="E25" i="1"/>
  <c r="H24" i="1"/>
  <c r="E24" i="1"/>
  <c r="H29" i="1"/>
  <c r="E29" i="1"/>
  <c r="E22" i="1"/>
  <c r="H42" i="2"/>
  <c r="E42" i="2"/>
  <c r="E41" i="2" s="1"/>
  <c r="E40" i="2" s="1"/>
  <c r="G41" i="2"/>
  <c r="G40" i="2" s="1"/>
  <c r="F41" i="2"/>
  <c r="F40" i="2" s="1"/>
  <c r="D41" i="2"/>
  <c r="D40" i="2" s="1"/>
  <c r="C41" i="2"/>
  <c r="C40" i="2" s="1"/>
  <c r="C19" i="1"/>
  <c r="D19" i="1"/>
  <c r="F19" i="1"/>
  <c r="H18" i="1"/>
  <c r="E18" i="1"/>
  <c r="G19" i="1"/>
  <c r="H16" i="1"/>
  <c r="E16" i="1"/>
  <c r="H9" i="1"/>
  <c r="H22" i="2"/>
  <c r="H20" i="2"/>
  <c r="H18" i="2"/>
  <c r="H19" i="2"/>
  <c r="E19" i="2"/>
  <c r="G23" i="2"/>
  <c r="F23" i="2"/>
  <c r="D23" i="2"/>
  <c r="C23" i="2"/>
  <c r="H25" i="2"/>
  <c r="E25" i="2"/>
  <c r="H131" i="3"/>
  <c r="G124" i="3"/>
  <c r="H41" i="2" l="1"/>
  <c r="H40" i="2" s="1"/>
  <c r="G114" i="3"/>
  <c r="F114" i="3"/>
  <c r="G84" i="3"/>
  <c r="G66" i="3"/>
  <c r="H61" i="3"/>
  <c r="H42" i="3"/>
  <c r="H40" i="3"/>
  <c r="G140" i="3"/>
  <c r="F140" i="3"/>
  <c r="C140" i="3"/>
  <c r="D140" i="3"/>
  <c r="E144" i="3"/>
  <c r="E143" i="3"/>
  <c r="D114" i="3"/>
  <c r="F98" i="3"/>
  <c r="F84" i="3"/>
  <c r="D84" i="3"/>
  <c r="C84" i="3"/>
  <c r="H96" i="3"/>
  <c r="E96" i="3"/>
  <c r="H91" i="3"/>
  <c r="E91" i="3"/>
  <c r="H88" i="3"/>
  <c r="E88" i="3"/>
  <c r="F72" i="3"/>
  <c r="D72" i="3"/>
  <c r="D71" i="3" s="1"/>
  <c r="C66" i="3"/>
  <c r="D66" i="3"/>
  <c r="F66" i="3"/>
  <c r="E69" i="3"/>
  <c r="G43" i="3"/>
  <c r="F43" i="3"/>
  <c r="D43" i="3"/>
  <c r="F22" i="3"/>
  <c r="D22" i="3"/>
  <c r="H142" i="3"/>
  <c r="E142" i="3"/>
  <c r="E131" i="3"/>
  <c r="E130" i="3" s="1"/>
  <c r="E129" i="3" s="1"/>
  <c r="G130" i="3"/>
  <c r="F130" i="3"/>
  <c r="F129" i="3" s="1"/>
  <c r="D130" i="3"/>
  <c r="D129" i="3" s="1"/>
  <c r="C130" i="3"/>
  <c r="C129" i="3" s="1"/>
  <c r="E128" i="3"/>
  <c r="E127" i="3"/>
  <c r="E126" i="3"/>
  <c r="E125" i="3"/>
  <c r="G123" i="3"/>
  <c r="F124" i="3"/>
  <c r="F123" i="3" s="1"/>
  <c r="D124" i="3"/>
  <c r="D123" i="3" s="1"/>
  <c r="C124" i="3"/>
  <c r="C123" i="3" s="1"/>
  <c r="H123" i="3"/>
  <c r="H119" i="3"/>
  <c r="E119" i="3"/>
  <c r="C105" i="3"/>
  <c r="E109" i="3"/>
  <c r="H95" i="3"/>
  <c r="E95" i="3"/>
  <c r="H94" i="3"/>
  <c r="E94" i="3"/>
  <c r="H90" i="3"/>
  <c r="E90" i="3"/>
  <c r="H86" i="3"/>
  <c r="E86" i="3"/>
  <c r="G129" i="3" l="1"/>
  <c r="H130" i="3"/>
  <c r="H129" i="3" s="1"/>
  <c r="E124" i="3"/>
  <c r="E123" i="3" s="1"/>
  <c r="H70" i="3"/>
  <c r="E70" i="3"/>
  <c r="C43" i="3"/>
  <c r="H64" i="3"/>
  <c r="E64" i="3"/>
  <c r="H63" i="3"/>
  <c r="E63" i="3"/>
  <c r="H62" i="3"/>
  <c r="E62" i="3"/>
  <c r="E61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H50" i="3"/>
  <c r="E50" i="3"/>
  <c r="H49" i="3"/>
  <c r="E49" i="3"/>
  <c r="H48" i="3"/>
  <c r="E48" i="3"/>
  <c r="H47" i="3"/>
  <c r="E47" i="3"/>
  <c r="H45" i="3"/>
  <c r="E45" i="3"/>
  <c r="C22" i="3"/>
  <c r="H38" i="3"/>
  <c r="E38" i="3"/>
  <c r="H37" i="3"/>
  <c r="E37" i="3"/>
  <c r="H36" i="3"/>
  <c r="E36" i="3"/>
  <c r="H34" i="3"/>
  <c r="E34" i="3"/>
  <c r="H33" i="3"/>
  <c r="E33" i="3"/>
  <c r="H32" i="3"/>
  <c r="E32" i="3"/>
  <c r="H30" i="3"/>
  <c r="E30" i="3"/>
  <c r="H28" i="3"/>
  <c r="E28" i="3"/>
  <c r="E26" i="3"/>
  <c r="H26" i="3"/>
  <c r="H146" i="3" l="1"/>
  <c r="E146" i="3"/>
  <c r="E145" i="3" s="1"/>
  <c r="G145" i="3"/>
  <c r="F145" i="3"/>
  <c r="D145" i="3"/>
  <c r="C145" i="3"/>
  <c r="H141" i="3"/>
  <c r="E141" i="3"/>
  <c r="E140" i="3" s="1"/>
  <c r="H139" i="3"/>
  <c r="E139" i="3"/>
  <c r="E138" i="3" s="1"/>
  <c r="G135" i="3"/>
  <c r="F135" i="3"/>
  <c r="D135" i="3"/>
  <c r="C135" i="3"/>
  <c r="H137" i="3"/>
  <c r="E137" i="3"/>
  <c r="H136" i="3"/>
  <c r="E136" i="3"/>
  <c r="G138" i="3"/>
  <c r="F138" i="3"/>
  <c r="D138" i="3"/>
  <c r="C138" i="3"/>
  <c r="H122" i="3"/>
  <c r="E122" i="3"/>
  <c r="E121" i="3" s="1"/>
  <c r="E120" i="3" s="1"/>
  <c r="G121" i="3"/>
  <c r="F121" i="3"/>
  <c r="F120" i="3" s="1"/>
  <c r="D121" i="3"/>
  <c r="D120" i="3" s="1"/>
  <c r="C121" i="3"/>
  <c r="C120" i="3" s="1"/>
  <c r="H118" i="3"/>
  <c r="E118" i="3"/>
  <c r="H117" i="3"/>
  <c r="E117" i="3"/>
  <c r="H116" i="3"/>
  <c r="E116" i="3"/>
  <c r="H115" i="3"/>
  <c r="E115" i="3"/>
  <c r="G113" i="3"/>
  <c r="F113" i="3"/>
  <c r="D113" i="3"/>
  <c r="C114" i="3"/>
  <c r="C113" i="3" s="1"/>
  <c r="E112" i="3"/>
  <c r="E111" i="3" s="1"/>
  <c r="E110" i="3" s="1"/>
  <c r="G111" i="3"/>
  <c r="G110" i="3" s="1"/>
  <c r="F111" i="3"/>
  <c r="F110" i="3" s="1"/>
  <c r="D111" i="3"/>
  <c r="D110" i="3" s="1"/>
  <c r="C111" i="3"/>
  <c r="C110" i="3" s="1"/>
  <c r="G102" i="3"/>
  <c r="F102" i="3"/>
  <c r="D102" i="3"/>
  <c r="C102" i="3"/>
  <c r="E108" i="3"/>
  <c r="E107" i="3"/>
  <c r="E106" i="3"/>
  <c r="G105" i="3"/>
  <c r="G104" i="3" s="1"/>
  <c r="F105" i="3"/>
  <c r="F104" i="3" s="1"/>
  <c r="D105" i="3"/>
  <c r="D104" i="3" s="1"/>
  <c r="C104" i="3"/>
  <c r="G100" i="3"/>
  <c r="F100" i="3"/>
  <c r="D100" i="3"/>
  <c r="C100" i="3"/>
  <c r="G98" i="3"/>
  <c r="D98" i="3"/>
  <c r="C98" i="3"/>
  <c r="H101" i="3"/>
  <c r="E101" i="3"/>
  <c r="E100" i="3" s="1"/>
  <c r="H99" i="3"/>
  <c r="E99" i="3"/>
  <c r="E98" i="3" s="1"/>
  <c r="H103" i="3"/>
  <c r="E103" i="3"/>
  <c r="E102" i="3" s="1"/>
  <c r="F83" i="3"/>
  <c r="D83" i="3"/>
  <c r="C83" i="3"/>
  <c r="H93" i="3"/>
  <c r="E93" i="3"/>
  <c r="H92" i="3"/>
  <c r="E92" i="3"/>
  <c r="H89" i="3"/>
  <c r="E89" i="3"/>
  <c r="H87" i="3"/>
  <c r="E87" i="3"/>
  <c r="H85" i="3"/>
  <c r="E85" i="3"/>
  <c r="G79" i="3"/>
  <c r="G78" i="3" s="1"/>
  <c r="F79" i="3"/>
  <c r="F78" i="3" s="1"/>
  <c r="D79" i="3"/>
  <c r="D78" i="3" s="1"/>
  <c r="C79" i="3"/>
  <c r="C78" i="3" s="1"/>
  <c r="E82" i="3"/>
  <c r="H81" i="3"/>
  <c r="E81" i="3"/>
  <c r="H80" i="3"/>
  <c r="E80" i="3"/>
  <c r="G76" i="3"/>
  <c r="F76" i="3"/>
  <c r="F75" i="3" s="1"/>
  <c r="D76" i="3"/>
  <c r="D75" i="3" s="1"/>
  <c r="C76" i="3"/>
  <c r="C75" i="3" s="1"/>
  <c r="H77" i="3"/>
  <c r="E77" i="3"/>
  <c r="G72" i="3"/>
  <c r="G71" i="3" s="1"/>
  <c r="F71" i="3"/>
  <c r="C72" i="3"/>
  <c r="C71" i="3" s="1"/>
  <c r="H74" i="3"/>
  <c r="E74" i="3"/>
  <c r="H73" i="3"/>
  <c r="E73" i="3"/>
  <c r="G65" i="3"/>
  <c r="F65" i="3"/>
  <c r="D65" i="3"/>
  <c r="C65" i="3"/>
  <c r="E68" i="3"/>
  <c r="E67" i="3"/>
  <c r="H60" i="3"/>
  <c r="E60" i="3"/>
  <c r="H51" i="3"/>
  <c r="E51" i="3"/>
  <c r="H46" i="3"/>
  <c r="E46" i="3"/>
  <c r="H44" i="3"/>
  <c r="E44" i="3"/>
  <c r="E42" i="3"/>
  <c r="E41" i="3" s="1"/>
  <c r="E40" i="3"/>
  <c r="H39" i="3"/>
  <c r="E39" i="3"/>
  <c r="H35" i="3"/>
  <c r="E35" i="3"/>
  <c r="H31" i="3"/>
  <c r="E31" i="3"/>
  <c r="H29" i="3"/>
  <c r="E29" i="3"/>
  <c r="E27" i="3"/>
  <c r="H27" i="3"/>
  <c r="H25" i="3"/>
  <c r="E25" i="3"/>
  <c r="H24" i="3"/>
  <c r="E24" i="3"/>
  <c r="H23" i="3"/>
  <c r="E23" i="3"/>
  <c r="H20" i="3"/>
  <c r="E20" i="3"/>
  <c r="H19" i="3"/>
  <c r="E19" i="3"/>
  <c r="H18" i="3"/>
  <c r="E18" i="3"/>
  <c r="G15" i="3"/>
  <c r="G14" i="3" s="1"/>
  <c r="F15" i="3"/>
  <c r="F14" i="3" s="1"/>
  <c r="D15" i="3"/>
  <c r="D14" i="3" s="1"/>
  <c r="C15" i="3"/>
  <c r="C14" i="3" s="1"/>
  <c r="H17" i="3"/>
  <c r="E17" i="3"/>
  <c r="H16" i="3"/>
  <c r="E16" i="3"/>
  <c r="G41" i="3"/>
  <c r="F41" i="3"/>
  <c r="D41" i="3"/>
  <c r="C41" i="3"/>
  <c r="G22" i="3"/>
  <c r="H41" i="3" l="1"/>
  <c r="C134" i="3"/>
  <c r="F134" i="3"/>
  <c r="G120" i="3"/>
  <c r="H121" i="3"/>
  <c r="H120" i="3" s="1"/>
  <c r="D134" i="3"/>
  <c r="D133" i="3" s="1"/>
  <c r="G134" i="3"/>
  <c r="G133" i="3" s="1"/>
  <c r="G97" i="3"/>
  <c r="E84" i="3"/>
  <c r="E83" i="3" s="1"/>
  <c r="E66" i="3"/>
  <c r="E72" i="3"/>
  <c r="E71" i="3" s="1"/>
  <c r="E43" i="3"/>
  <c r="E22" i="3"/>
  <c r="E135" i="3"/>
  <c r="F133" i="3"/>
  <c r="C133" i="3"/>
  <c r="H84" i="3"/>
  <c r="H83" i="3" s="1"/>
  <c r="H145" i="3"/>
  <c r="E76" i="3"/>
  <c r="E75" i="3" s="1"/>
  <c r="E105" i="3"/>
  <c r="E104" i="3" s="1"/>
  <c r="H110" i="3"/>
  <c r="H140" i="3"/>
  <c r="H138" i="3"/>
  <c r="H135" i="3"/>
  <c r="E114" i="3"/>
  <c r="E113" i="3" s="1"/>
  <c r="H114" i="3"/>
  <c r="H113" i="3" s="1"/>
  <c r="H104" i="3"/>
  <c r="G83" i="3"/>
  <c r="H100" i="3"/>
  <c r="H98" i="3"/>
  <c r="D21" i="3"/>
  <c r="D13" i="3" s="1"/>
  <c r="F21" i="3"/>
  <c r="F13" i="3" s="1"/>
  <c r="G21" i="3"/>
  <c r="C21" i="3"/>
  <c r="C13" i="3" s="1"/>
  <c r="E79" i="3"/>
  <c r="E78" i="3" s="1"/>
  <c r="E65" i="3"/>
  <c r="H66" i="3"/>
  <c r="H65" i="3" s="1"/>
  <c r="E15" i="3"/>
  <c r="E14" i="3" s="1"/>
  <c r="H79" i="3"/>
  <c r="H78" i="3" s="1"/>
  <c r="H72" i="3"/>
  <c r="H71" i="3" s="1"/>
  <c r="H43" i="3"/>
  <c r="H76" i="3"/>
  <c r="H75" i="3" s="1"/>
  <c r="H22" i="3"/>
  <c r="H15" i="3"/>
  <c r="H14" i="3" s="1"/>
  <c r="G75" i="3"/>
  <c r="G38" i="2"/>
  <c r="G37" i="2" s="1"/>
  <c r="F38" i="2"/>
  <c r="F37" i="2" s="1"/>
  <c r="D38" i="2"/>
  <c r="D37" i="2" s="1"/>
  <c r="C38" i="2"/>
  <c r="C37" i="2" s="1"/>
  <c r="H39" i="2"/>
  <c r="E39" i="2"/>
  <c r="E38" i="2" s="1"/>
  <c r="E37" i="2" s="1"/>
  <c r="G35" i="2"/>
  <c r="G34" i="2" s="1"/>
  <c r="F35" i="2"/>
  <c r="F34" i="2" s="1"/>
  <c r="D35" i="2"/>
  <c r="D34" i="2" s="1"/>
  <c r="C35" i="2"/>
  <c r="C34" i="2" s="1"/>
  <c r="H36" i="2"/>
  <c r="E36" i="2"/>
  <c r="E35" i="2" s="1"/>
  <c r="E34" i="2" s="1"/>
  <c r="G32" i="2"/>
  <c r="G31" i="2" s="1"/>
  <c r="F32" i="2"/>
  <c r="F31" i="2" s="1"/>
  <c r="D32" i="2"/>
  <c r="D31" i="2" s="1"/>
  <c r="C32" i="2"/>
  <c r="C31" i="2" s="1"/>
  <c r="H33" i="2"/>
  <c r="E33" i="2"/>
  <c r="E32" i="2" s="1"/>
  <c r="E31" i="2" s="1"/>
  <c r="G29" i="2"/>
  <c r="G28" i="2" s="1"/>
  <c r="F29" i="2"/>
  <c r="F28" i="2" s="1"/>
  <c r="D29" i="2"/>
  <c r="D28" i="2" s="1"/>
  <c r="C29" i="2"/>
  <c r="C28" i="2" s="1"/>
  <c r="H30" i="2"/>
  <c r="E30" i="2"/>
  <c r="E29" i="2" s="1"/>
  <c r="E28" i="2" s="1"/>
  <c r="G26" i="2"/>
  <c r="F26" i="2"/>
  <c r="D26" i="2"/>
  <c r="C26" i="2"/>
  <c r="H27" i="2"/>
  <c r="E27" i="2"/>
  <c r="H24" i="2"/>
  <c r="E24" i="2"/>
  <c r="E23" i="2" s="1"/>
  <c r="G21" i="2"/>
  <c r="F21" i="2"/>
  <c r="D21" i="2"/>
  <c r="C21" i="2"/>
  <c r="E22" i="2"/>
  <c r="E21" i="2" s="1"/>
  <c r="G17" i="2"/>
  <c r="F17" i="2"/>
  <c r="D17" i="2"/>
  <c r="C17" i="2"/>
  <c r="E20" i="2"/>
  <c r="E18" i="2"/>
  <c r="G14" i="2"/>
  <c r="F14" i="2"/>
  <c r="F13" i="2" s="1"/>
  <c r="D14" i="2"/>
  <c r="D13" i="2" s="1"/>
  <c r="C14" i="2"/>
  <c r="C13" i="2" s="1"/>
  <c r="H15" i="2"/>
  <c r="E15" i="2"/>
  <c r="E14" i="2" s="1"/>
  <c r="E13" i="2" s="1"/>
  <c r="G56" i="1"/>
  <c r="F56" i="1"/>
  <c r="D56" i="1"/>
  <c r="C56" i="1"/>
  <c r="H55" i="1"/>
  <c r="E55" i="1"/>
  <c r="H52" i="1"/>
  <c r="E52" i="1"/>
  <c r="H51" i="1"/>
  <c r="E51" i="1"/>
  <c r="H50" i="1"/>
  <c r="E50" i="1"/>
  <c r="H44" i="1"/>
  <c r="E44" i="1"/>
  <c r="H43" i="1"/>
  <c r="E43" i="1"/>
  <c r="H34" i="1"/>
  <c r="E34" i="1"/>
  <c r="H28" i="1"/>
  <c r="E28" i="1"/>
  <c r="H26" i="1"/>
  <c r="E26" i="1"/>
  <c r="H23" i="1"/>
  <c r="E23" i="1"/>
  <c r="H22" i="1"/>
  <c r="H21" i="1"/>
  <c r="E21" i="1"/>
  <c r="H17" i="1"/>
  <c r="E17" i="1"/>
  <c r="H15" i="1"/>
  <c r="E15" i="1"/>
  <c r="H14" i="1"/>
  <c r="E14" i="1"/>
  <c r="H13" i="1"/>
  <c r="E13" i="1"/>
  <c r="H12" i="1"/>
  <c r="E12" i="1"/>
  <c r="H11" i="1"/>
  <c r="E11" i="1"/>
  <c r="E10" i="1"/>
  <c r="H10" i="1"/>
  <c r="E9" i="1"/>
  <c r="E19" i="1" l="1"/>
  <c r="H56" i="1"/>
  <c r="E56" i="1"/>
  <c r="H19" i="1"/>
  <c r="E134" i="3"/>
  <c r="E133" i="3" s="1"/>
  <c r="G13" i="3"/>
  <c r="G12" i="3" s="1"/>
  <c r="H134" i="3"/>
  <c r="H133" i="3" s="1"/>
  <c r="F16" i="2"/>
  <c r="G16" i="2"/>
  <c r="E21" i="3"/>
  <c r="E13" i="3" s="1"/>
  <c r="H21" i="3"/>
  <c r="H14" i="2"/>
  <c r="H13" i="2" s="1"/>
  <c r="D16" i="2"/>
  <c r="C16" i="2"/>
  <c r="C11" i="2" s="1"/>
  <c r="H29" i="2"/>
  <c r="H28" i="2" s="1"/>
  <c r="H32" i="2"/>
  <c r="H31" i="2" s="1"/>
  <c r="H38" i="2"/>
  <c r="H37" i="2" s="1"/>
  <c r="H35" i="2"/>
  <c r="H34" i="2" s="1"/>
  <c r="H23" i="2"/>
  <c r="E17" i="2"/>
  <c r="H17" i="2"/>
  <c r="G13" i="2"/>
  <c r="E26" i="2"/>
  <c r="H26" i="2"/>
  <c r="F11" i="2" l="1"/>
  <c r="F10" i="2" s="1"/>
  <c r="F9" i="2" s="1"/>
  <c r="F8" i="2" s="1"/>
  <c r="C10" i="2"/>
  <c r="C9" i="2" s="1"/>
  <c r="C8" i="2" s="1"/>
  <c r="D11" i="2"/>
  <c r="D10" i="2" s="1"/>
  <c r="D9" i="2" s="1"/>
  <c r="D8" i="2" s="1"/>
  <c r="G11" i="2"/>
  <c r="H11" i="2" s="1"/>
  <c r="H10" i="2" s="1"/>
  <c r="H9" i="2" s="1"/>
  <c r="H8" i="2" s="1"/>
  <c r="H16" i="2"/>
  <c r="E16" i="2"/>
  <c r="H13" i="3"/>
  <c r="C97" i="3"/>
  <c r="D97" i="3"/>
  <c r="E97" i="3"/>
  <c r="F97" i="3"/>
  <c r="E11" i="2" l="1"/>
  <c r="E10" i="2" s="1"/>
  <c r="E9" i="2" s="1"/>
  <c r="E8" i="2" s="1"/>
  <c r="G10" i="2"/>
  <c r="G9" i="2" s="1"/>
  <c r="G8" i="2" s="1"/>
  <c r="F12" i="3"/>
  <c r="F11" i="3" s="1"/>
  <c r="F10" i="3" s="1"/>
  <c r="F9" i="3" s="1"/>
  <c r="F8" i="3" s="1"/>
  <c r="E12" i="3"/>
  <c r="E11" i="3" s="1"/>
  <c r="E10" i="3" s="1"/>
  <c r="E9" i="3" s="1"/>
  <c r="E8" i="3" s="1"/>
  <c r="D12" i="3"/>
  <c r="D11" i="3" s="1"/>
  <c r="D10" i="3" s="1"/>
  <c r="D9" i="3" s="1"/>
  <c r="D8" i="3" s="1"/>
  <c r="C12" i="3"/>
  <c r="C11" i="3" s="1"/>
  <c r="C10" i="3" s="1"/>
  <c r="C9" i="3" s="1"/>
  <c r="C8" i="3" s="1"/>
  <c r="G11" i="3"/>
  <c r="H97" i="3"/>
  <c r="H102" i="3"/>
  <c r="H12" i="3" l="1"/>
  <c r="G10" i="3"/>
  <c r="G9" i="3" s="1"/>
  <c r="G8" i="3" s="1"/>
  <c r="H11" i="3"/>
  <c r="H10" i="3" s="1"/>
  <c r="H9" i="3" s="1"/>
  <c r="H8" i="3" s="1"/>
</calcChain>
</file>

<file path=xl/sharedStrings.xml><?xml version="1.0" encoding="utf-8"?>
<sst xmlns="http://schemas.openxmlformats.org/spreadsheetml/2006/main" count="275" uniqueCount="108">
  <si>
    <t>OŠ TINA UJEVIĆA, ŠIBENIK</t>
  </si>
  <si>
    <t>I. OPĆI DIO PRORAČUNA</t>
  </si>
  <si>
    <t>Oznaka</t>
  </si>
  <si>
    <t>Naziv</t>
  </si>
  <si>
    <t>(1)</t>
  </si>
  <si>
    <t>(2)</t>
  </si>
  <si>
    <t>Izmjena</t>
  </si>
  <si>
    <t>(3)</t>
  </si>
  <si>
    <t>(4)</t>
  </si>
  <si>
    <t>Ostvarenje 2022.</t>
  </si>
  <si>
    <t>(5)</t>
  </si>
  <si>
    <t xml:space="preserve">Indeks </t>
  </si>
  <si>
    <t>(6) = (5/4)</t>
  </si>
  <si>
    <t>A. RAČUN PRIHODA I RASHODA</t>
  </si>
  <si>
    <t>Ostali rashodi za zaposlene</t>
  </si>
  <si>
    <t>Doprinosi na plaće</t>
  </si>
  <si>
    <t>Naknade troškova osobama izvan radnog odnosa</t>
  </si>
  <si>
    <t>Ostali nespomenuti rashodi poslovanja</t>
  </si>
  <si>
    <t>Knjige, umjetnička djela i ostale izložbene vrijednosti</t>
  </si>
  <si>
    <t>SVEUKUPNO PRIHODI</t>
  </si>
  <si>
    <t>SVEUKUPNO RASHODI</t>
  </si>
  <si>
    <t>SVEUKUPNO</t>
  </si>
  <si>
    <t>PRORAČUN GRADA ŠIBENIKA</t>
  </si>
  <si>
    <t>Razdjel 3</t>
  </si>
  <si>
    <t>UPRAVNI ODJEL ZA DRUŠTVENE DJELATNOSTI</t>
  </si>
  <si>
    <t>Glava 2</t>
  </si>
  <si>
    <t>OSNOVNO ŠKOLSTVO</t>
  </si>
  <si>
    <t>Opći prihodi i primici</t>
  </si>
  <si>
    <t>Pomoći iz proračuna</t>
  </si>
  <si>
    <t>Pomoći iz državnog proračuna</t>
  </si>
  <si>
    <t>Decentralizirana sredstva za osnovne škole</t>
  </si>
  <si>
    <t>Sredstva Europske unije</t>
  </si>
  <si>
    <t>Donacije</t>
  </si>
  <si>
    <t>Prihodi za posebne namjene</t>
  </si>
  <si>
    <t>Ostali prihodi za posebne namjene</t>
  </si>
  <si>
    <t>Prihodi od prodaje ili zamjene nefinanancijske imovine i naknade s naslova osiguranja</t>
  </si>
  <si>
    <t>Naknade s naslova osiguranjai naplate štete</t>
  </si>
  <si>
    <t>Ostali i vlastiti prihodi</t>
  </si>
  <si>
    <t>Vlastiti prihodi</t>
  </si>
  <si>
    <t>REDOVNA DJELATNOST OSNOVNOG ŠKOLSTVA</t>
  </si>
  <si>
    <t>Redovna djelatnost osnovnog školstva</t>
  </si>
  <si>
    <t>Erasmus+</t>
  </si>
  <si>
    <t>Projekt "Školska shema"</t>
  </si>
  <si>
    <t>Projekt pomoćnika u nastavi 3</t>
  </si>
  <si>
    <t>Projekt Prehrana 6</t>
  </si>
  <si>
    <t>Projekt pomoćnika u nastavi 4</t>
  </si>
  <si>
    <t>Projekt Prehrana 7</t>
  </si>
  <si>
    <t>KAPITALNA ULAGANJA U ŠKOLE</t>
  </si>
  <si>
    <t>Kapitalna ulaganja u škole</t>
  </si>
  <si>
    <t>Naknade s naslova osiguranja i naplate štete</t>
  </si>
  <si>
    <t>I. POSEBNI DIO PRORAČUNA - PRIHODI</t>
  </si>
  <si>
    <t>I. POSEBNI DIO PRORAČUNA - RASHODI</t>
  </si>
  <si>
    <t>za razdoblje od 01.01.2023. do 30.06.2023.</t>
  </si>
  <si>
    <t>Izvorni plan 2023.</t>
  </si>
  <si>
    <t>Tekući plan 2023.</t>
  </si>
  <si>
    <t>Ostvarenje 2023.</t>
  </si>
  <si>
    <t>Ostvarenje  2022.</t>
  </si>
  <si>
    <t>Plaće za redovan rad</t>
  </si>
  <si>
    <t>Naknade za prijevoz, za rad na terenu i odvojeni život</t>
  </si>
  <si>
    <t>Uredski materijal i ostali materijalni rashodi</t>
  </si>
  <si>
    <t>Doprinosi za obvezno zdravstveno osiguranje</t>
  </si>
  <si>
    <t>Doprinosi za obvezno osiguranje u slučaju nezaposlenosti</t>
  </si>
  <si>
    <t>Službena putovanja</t>
  </si>
  <si>
    <t>Sitni inventar i auto gume</t>
  </si>
  <si>
    <t>Usluge telefona, pošte i prijevoza</t>
  </si>
  <si>
    <t>Zdravstvene i veterinarske usluge</t>
  </si>
  <si>
    <t>Intelektualne i osobne usluge</t>
  </si>
  <si>
    <t>Ostale usluge</t>
  </si>
  <si>
    <t>Reprezentacija</t>
  </si>
  <si>
    <t>Pristojbe i naknade</t>
  </si>
  <si>
    <t>Troškovi sudskih postupaka</t>
  </si>
  <si>
    <t>Zatezne kamate</t>
  </si>
  <si>
    <t>Naknade građanima i kućanstvima u naravi</t>
  </si>
  <si>
    <t xml:space="preserve">Pomoći iz županijskog proračuna </t>
  </si>
  <si>
    <t>Stručno usavršavanje zaposlenika</t>
  </si>
  <si>
    <t>Energija</t>
  </si>
  <si>
    <t>Materijal i dijelovi za tekuće i investicijsko održavanje</t>
  </si>
  <si>
    <t>Službena, radna i zaštitna odjeća i obuća</t>
  </si>
  <si>
    <t>Usluge tekućeg i investicijskog održavanja</t>
  </si>
  <si>
    <t>Usluge promidžbe i informiranja</t>
  </si>
  <si>
    <t>Komunalne usluge</t>
  </si>
  <si>
    <t>Zakupnine i najamnine</t>
  </si>
  <si>
    <t>Računalne usluge</t>
  </si>
  <si>
    <t>Premije osiguranja</t>
  </si>
  <si>
    <t>Članarine</t>
  </si>
  <si>
    <t>Materijal i sirovine</t>
  </si>
  <si>
    <t>Projekt pomoćnika u nastavi 5</t>
  </si>
  <si>
    <t>Državna prehrana</t>
  </si>
  <si>
    <t xml:space="preserve">Instrumenti, uređaji i strojevi </t>
  </si>
  <si>
    <t>Knjige</t>
  </si>
  <si>
    <t>Uredska oprema i namještaj</t>
  </si>
  <si>
    <t>Oprema za održavanje i zaštitu</t>
  </si>
  <si>
    <t>Prihodi iz nadležnog proračuna za financiranje rashoda poslovanja</t>
  </si>
  <si>
    <t>Prihodi iz nadležnog proračuna za financiranje rashoda za nabavu nefinancijske imovine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</si>
  <si>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</si>
  <si>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</si>
  <si>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</t>
  </si>
  <si>
    <t>Pomoći iz županijskog proračuna</t>
  </si>
  <si>
    <t>Tekući prijenosi između proračunskih korisnika istog proračuna temeljem prijenosa EU sredstava</t>
  </si>
  <si>
    <t>Tekuće donacije</t>
  </si>
  <si>
    <t>Ostali nespomenuti prihodi po posebnim propisima</t>
  </si>
  <si>
    <t>Prihodi od pruženih usluga</t>
  </si>
  <si>
    <t>Prihodi iz nadležnog proračuna za financiranje eashoda za nabavu nefinancijske imovine</t>
  </si>
  <si>
    <t>Višak prihoda iz prethodne godine</t>
  </si>
  <si>
    <t>Višak prihoda iz prethodne godine - EU projekti</t>
  </si>
  <si>
    <t>Višak prihoda iz prethodne godine - EU sredstva</t>
  </si>
  <si>
    <t xml:space="preserve">Oprema za održavanje i zaštitu </t>
  </si>
  <si>
    <t>Instrumenti, uređaji i strojevi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</si>
</sst>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8" tint="-0.249977111117893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8"/>
      <color rgb="FFC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1" fillId="0" borderId="0" xfId="0" applyFont="1"/>
    <xf numFmtId="0" fontId="7" fillId="0" borderId="0" xfId="0" applyFont="1"/>
    <xf numFmtId="4" fontId="3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 applyAlignment="1">
      <alignment wrapText="1"/>
    </xf>
    <xf numFmtId="49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/>
    <xf numFmtId="0" fontId="9" fillId="0" borderId="1" xfId="0" applyFont="1" applyBorder="1" applyAlignment="1"/>
    <xf numFmtId="0" fontId="8" fillId="0" borderId="1" xfId="0" applyFont="1" applyBorder="1" applyAlignment="1"/>
    <xf numFmtId="4" fontId="9" fillId="0" borderId="1" xfId="0" applyNumberFormat="1" applyFont="1" applyBorder="1" applyAlignment="1"/>
    <xf numFmtId="4" fontId="8" fillId="0" borderId="1" xfId="0" applyNumberFormat="1" applyFont="1" applyBorder="1" applyAlignment="1"/>
    <xf numFmtId="0" fontId="4" fillId="0" borderId="15" xfId="0" applyFont="1" applyBorder="1"/>
    <xf numFmtId="0" fontId="4" fillId="0" borderId="8" xfId="0" applyFont="1" applyBorder="1" applyAlignment="1">
      <alignment wrapText="1"/>
    </xf>
    <xf numFmtId="49" fontId="4" fillId="0" borderId="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7" xfId="0" applyFont="1" applyBorder="1"/>
    <xf numFmtId="0" fontId="6" fillId="0" borderId="17" xfId="0" applyFont="1" applyBorder="1" applyAlignment="1">
      <alignment wrapText="1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/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0" xfId="0" applyNumberFormat="1" applyFont="1" applyBorder="1" applyAlignment="1"/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4" fontId="10" fillId="0" borderId="8" xfId="0" applyNumberFormat="1" applyFont="1" applyBorder="1"/>
    <xf numFmtId="0" fontId="11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4" fontId="12" fillId="0" borderId="1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4" fontId="15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4" fontId="8" fillId="2" borderId="1" xfId="0" applyNumberFormat="1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6" fillId="0" borderId="9" xfId="0" applyFont="1" applyBorder="1"/>
    <xf numFmtId="0" fontId="16" fillId="0" borderId="10" xfId="0" applyFont="1" applyBorder="1" applyAlignment="1">
      <alignment wrapText="1"/>
    </xf>
    <xf numFmtId="4" fontId="16" fillId="0" borderId="10" xfId="0" applyNumberFormat="1" applyFont="1" applyBorder="1"/>
    <xf numFmtId="4" fontId="16" fillId="0" borderId="11" xfId="0" applyNumberFormat="1" applyFont="1" applyBorder="1"/>
    <xf numFmtId="0" fontId="1" fillId="0" borderId="0" xfId="0" applyFont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6" fillId="0" borderId="9" xfId="0" applyFont="1" applyBorder="1" applyAlignment="1"/>
    <xf numFmtId="0" fontId="0" fillId="0" borderId="10" xfId="0" applyBorder="1" applyAlignment="1"/>
    <xf numFmtId="0" fontId="6" fillId="0" borderId="18" xfId="0" applyFont="1" applyBorder="1" applyAlignment="1"/>
    <xf numFmtId="0" fontId="0" fillId="0" borderId="19" xfId="0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B19" sqref="B19"/>
    </sheetView>
  </sheetViews>
  <sheetFormatPr defaultRowHeight="15" x14ac:dyDescent="0.25"/>
  <cols>
    <col min="1" max="1" width="7.5703125" customWidth="1"/>
    <col min="2" max="2" width="47.42578125" style="2" customWidth="1"/>
    <col min="3" max="7" width="13.7109375" customWidth="1"/>
    <col min="8" max="8" width="10" style="3" customWidth="1"/>
  </cols>
  <sheetData>
    <row r="1" spans="1:9" x14ac:dyDescent="0.25">
      <c r="A1" s="10" t="s">
        <v>0</v>
      </c>
    </row>
    <row r="3" spans="1:9" x14ac:dyDescent="0.25">
      <c r="A3" s="82" t="s">
        <v>1</v>
      </c>
      <c r="B3" s="82"/>
      <c r="C3" s="82"/>
      <c r="D3" s="82"/>
      <c r="E3" s="82"/>
      <c r="F3" s="82"/>
      <c r="G3" s="82"/>
      <c r="H3" s="82"/>
    </row>
    <row r="4" spans="1:9" x14ac:dyDescent="0.25">
      <c r="A4" s="82" t="s">
        <v>52</v>
      </c>
      <c r="B4" s="82"/>
      <c r="C4" s="82"/>
      <c r="D4" s="82"/>
      <c r="E4" s="82"/>
      <c r="F4" s="82"/>
      <c r="G4" s="82"/>
      <c r="H4" s="82"/>
    </row>
    <row r="5" spans="1:9" ht="15.75" thickBot="1" x14ac:dyDescent="0.3"/>
    <row r="6" spans="1:9" s="2" customFormat="1" ht="24.75" x14ac:dyDescent="0.25">
      <c r="A6" s="13" t="s">
        <v>2</v>
      </c>
      <c r="B6" s="14" t="s">
        <v>3</v>
      </c>
      <c r="C6" s="14" t="s">
        <v>9</v>
      </c>
      <c r="D6" s="14" t="s">
        <v>53</v>
      </c>
      <c r="E6" s="14" t="s">
        <v>6</v>
      </c>
      <c r="F6" s="14" t="s">
        <v>54</v>
      </c>
      <c r="G6" s="14" t="s">
        <v>55</v>
      </c>
      <c r="H6" s="15" t="s">
        <v>11</v>
      </c>
    </row>
    <row r="7" spans="1:9" ht="12" customHeight="1" thickBot="1" x14ac:dyDescent="0.3">
      <c r="A7" s="16"/>
      <c r="B7" s="17"/>
      <c r="C7" s="18" t="s">
        <v>4</v>
      </c>
      <c r="D7" s="18" t="s">
        <v>5</v>
      </c>
      <c r="E7" s="18" t="s">
        <v>7</v>
      </c>
      <c r="F7" s="18" t="s">
        <v>8</v>
      </c>
      <c r="G7" s="18" t="s">
        <v>10</v>
      </c>
      <c r="H7" s="19" t="s">
        <v>12</v>
      </c>
      <c r="I7" s="1"/>
    </row>
    <row r="8" spans="1:9" x14ac:dyDescent="0.25">
      <c r="A8" s="83" t="s">
        <v>13</v>
      </c>
      <c r="B8" s="84"/>
      <c r="C8" s="85"/>
      <c r="D8" s="85"/>
      <c r="E8" s="85"/>
      <c r="F8" s="85"/>
      <c r="G8" s="85"/>
      <c r="H8" s="86"/>
    </row>
    <row r="9" spans="1:9" ht="23.25" x14ac:dyDescent="0.25">
      <c r="A9" s="60">
        <v>6361</v>
      </c>
      <c r="B9" s="61" t="s">
        <v>94</v>
      </c>
      <c r="C9" s="62">
        <v>389931.12</v>
      </c>
      <c r="D9" s="62">
        <v>890120</v>
      </c>
      <c r="E9" s="62">
        <f t="shared" ref="E9:E17" si="0">F9-D9</f>
        <v>65300</v>
      </c>
      <c r="F9" s="62">
        <v>955420</v>
      </c>
      <c r="G9" s="62">
        <v>474432.93</v>
      </c>
      <c r="H9" s="63">
        <f>(G9/F9)*100</f>
        <v>49.657002156119823</v>
      </c>
    </row>
    <row r="10" spans="1:9" ht="23.25" x14ac:dyDescent="0.25">
      <c r="A10" s="60">
        <v>6362</v>
      </c>
      <c r="B10" s="61" t="s">
        <v>95</v>
      </c>
      <c r="C10" s="62">
        <v>166.13</v>
      </c>
      <c r="D10" s="62">
        <v>5000</v>
      </c>
      <c r="E10" s="62">
        <f t="shared" si="0"/>
        <v>0</v>
      </c>
      <c r="F10" s="62">
        <v>5000</v>
      </c>
      <c r="G10" s="62">
        <v>46.13</v>
      </c>
      <c r="H10" s="62">
        <f t="shared" ref="H10:H19" si="1">(G10/F10)*100</f>
        <v>0.92259999999999998</v>
      </c>
    </row>
    <row r="11" spans="1:9" ht="16.5" customHeight="1" x14ac:dyDescent="0.25">
      <c r="A11" s="60">
        <v>6391</v>
      </c>
      <c r="B11" s="61" t="s">
        <v>96</v>
      </c>
      <c r="C11" s="62">
        <v>0</v>
      </c>
      <c r="D11" s="62">
        <v>0</v>
      </c>
      <c r="E11" s="62">
        <f t="shared" si="0"/>
        <v>400</v>
      </c>
      <c r="F11" s="62">
        <v>400</v>
      </c>
      <c r="G11" s="62">
        <v>354.63</v>
      </c>
      <c r="H11" s="63">
        <f t="shared" si="1"/>
        <v>88.657499999999999</v>
      </c>
    </row>
    <row r="12" spans="1:9" ht="23.25" x14ac:dyDescent="0.25">
      <c r="A12" s="60">
        <v>6393</v>
      </c>
      <c r="B12" s="61" t="s">
        <v>98</v>
      </c>
      <c r="C12" s="62">
        <v>12584.02</v>
      </c>
      <c r="D12" s="62">
        <v>24090</v>
      </c>
      <c r="E12" s="62">
        <f t="shared" si="0"/>
        <v>2860</v>
      </c>
      <c r="F12" s="62">
        <v>26950</v>
      </c>
      <c r="G12" s="62">
        <v>16572.39</v>
      </c>
      <c r="H12" s="63">
        <f t="shared" si="1"/>
        <v>61.493098330241182</v>
      </c>
    </row>
    <row r="13" spans="1:9" s="4" customFormat="1" x14ac:dyDescent="0.25">
      <c r="A13" s="60">
        <v>6526</v>
      </c>
      <c r="B13" s="61" t="s">
        <v>100</v>
      </c>
      <c r="C13" s="62">
        <v>17570.259999999998</v>
      </c>
      <c r="D13" s="62">
        <v>41400</v>
      </c>
      <c r="E13" s="62">
        <f t="shared" si="0"/>
        <v>-15000</v>
      </c>
      <c r="F13" s="62">
        <v>26400</v>
      </c>
      <c r="G13" s="62">
        <v>14507.94</v>
      </c>
      <c r="H13" s="62">
        <f t="shared" si="1"/>
        <v>54.954318181818188</v>
      </c>
    </row>
    <row r="14" spans="1:9" s="4" customFormat="1" x14ac:dyDescent="0.25">
      <c r="A14" s="60">
        <v>6615</v>
      </c>
      <c r="B14" s="61" t="s">
        <v>101</v>
      </c>
      <c r="C14" s="62">
        <v>1235.3800000000001</v>
      </c>
      <c r="D14" s="62">
        <v>2200</v>
      </c>
      <c r="E14" s="62">
        <f t="shared" si="0"/>
        <v>800</v>
      </c>
      <c r="F14" s="62">
        <v>3000</v>
      </c>
      <c r="G14" s="62">
        <v>1004.78</v>
      </c>
      <c r="H14" s="62">
        <f t="shared" si="1"/>
        <v>33.492666666666665</v>
      </c>
    </row>
    <row r="15" spans="1:9" s="4" customFormat="1" x14ac:dyDescent="0.25">
      <c r="A15" s="60">
        <v>6631</v>
      </c>
      <c r="B15" s="61" t="s">
        <v>99</v>
      </c>
      <c r="C15" s="62">
        <v>212.36</v>
      </c>
      <c r="D15" s="62">
        <v>1800</v>
      </c>
      <c r="E15" s="62">
        <f t="shared" si="0"/>
        <v>0</v>
      </c>
      <c r="F15" s="62">
        <v>1800</v>
      </c>
      <c r="G15" s="62">
        <v>0</v>
      </c>
      <c r="H15" s="62">
        <f t="shared" si="1"/>
        <v>0</v>
      </c>
    </row>
    <row r="16" spans="1:9" s="4" customFormat="1" ht="23.25" x14ac:dyDescent="0.25">
      <c r="A16" s="56">
        <v>6711</v>
      </c>
      <c r="B16" s="57" t="s">
        <v>92</v>
      </c>
      <c r="C16" s="58">
        <v>45725.25</v>
      </c>
      <c r="D16" s="58">
        <v>85000</v>
      </c>
      <c r="E16" s="58">
        <f t="shared" ref="E16" si="2">F16-D16</f>
        <v>80</v>
      </c>
      <c r="F16" s="58">
        <v>85080</v>
      </c>
      <c r="G16" s="58">
        <v>50097.17</v>
      </c>
      <c r="H16" s="58">
        <f t="shared" ref="H16" si="3">(G16/F16)*100</f>
        <v>58.88242830277386</v>
      </c>
    </row>
    <row r="17" spans="1:8" s="4" customFormat="1" ht="23.25" x14ac:dyDescent="0.25">
      <c r="A17" s="60">
        <v>6712</v>
      </c>
      <c r="B17" s="61" t="s">
        <v>102</v>
      </c>
      <c r="C17" s="58">
        <v>0</v>
      </c>
      <c r="D17" s="58">
        <v>660</v>
      </c>
      <c r="E17" s="58">
        <f t="shared" si="0"/>
        <v>0</v>
      </c>
      <c r="F17" s="58">
        <v>660</v>
      </c>
      <c r="G17" s="58">
        <v>658.98</v>
      </c>
      <c r="H17" s="58">
        <f t="shared" si="1"/>
        <v>99.845454545454544</v>
      </c>
    </row>
    <row r="18" spans="1:8" s="4" customFormat="1" ht="15.75" thickBot="1" x14ac:dyDescent="0.3">
      <c r="A18" s="56">
        <v>9221</v>
      </c>
      <c r="B18" s="57" t="s">
        <v>104</v>
      </c>
      <c r="C18" s="58">
        <v>0</v>
      </c>
      <c r="D18" s="58">
        <v>13000</v>
      </c>
      <c r="E18" s="58">
        <f t="shared" ref="E18" si="4">F18-D18</f>
        <v>6000</v>
      </c>
      <c r="F18" s="58">
        <v>19000</v>
      </c>
      <c r="G18" s="58">
        <v>0</v>
      </c>
      <c r="H18" s="58">
        <f t="shared" ref="H18" si="5">(G18/F18)*100</f>
        <v>0</v>
      </c>
    </row>
    <row r="19" spans="1:8" s="11" customFormat="1" ht="16.5" customHeight="1" thickBot="1" x14ac:dyDescent="0.25">
      <c r="A19" s="78"/>
      <c r="B19" s="79" t="s">
        <v>19</v>
      </c>
      <c r="C19" s="80">
        <f>SUM(C9:C18)</f>
        <v>467424.52</v>
      </c>
      <c r="D19" s="80">
        <f>SUM(D9:D18)</f>
        <v>1063270</v>
      </c>
      <c r="E19" s="80">
        <f>SUM(E9:E18)</f>
        <v>60440</v>
      </c>
      <c r="F19" s="80">
        <f>SUM(F9:F18)</f>
        <v>1123710</v>
      </c>
      <c r="G19" s="80">
        <f>SUM(G9:G17)</f>
        <v>557674.95000000007</v>
      </c>
      <c r="H19" s="81">
        <f t="shared" si="1"/>
        <v>49.628013455428899</v>
      </c>
    </row>
    <row r="20" spans="1:8" s="4" customFormat="1" x14ac:dyDescent="0.25">
      <c r="A20" s="7"/>
      <c r="B20" s="8"/>
      <c r="C20" s="9"/>
      <c r="D20" s="9"/>
      <c r="E20" s="9"/>
      <c r="F20" s="9"/>
      <c r="G20" s="9"/>
      <c r="H20" s="9"/>
    </row>
    <row r="21" spans="1:8" s="4" customFormat="1" x14ac:dyDescent="0.25">
      <c r="A21" s="60">
        <v>3111</v>
      </c>
      <c r="B21" s="61" t="s">
        <v>57</v>
      </c>
      <c r="C21" s="62">
        <v>334298.64</v>
      </c>
      <c r="D21" s="62">
        <v>751520</v>
      </c>
      <c r="E21" s="62">
        <f t="shared" ref="E21:E55" si="6">F21-D21</f>
        <v>2000</v>
      </c>
      <c r="F21" s="62">
        <v>753520</v>
      </c>
      <c r="G21" s="62">
        <v>378632.11</v>
      </c>
      <c r="H21" s="62">
        <f t="shared" ref="H21:H56" si="7">(G21/F21)*100</f>
        <v>50.248448614502593</v>
      </c>
    </row>
    <row r="22" spans="1:8" s="4" customFormat="1" x14ac:dyDescent="0.25">
      <c r="A22" s="60">
        <v>3121</v>
      </c>
      <c r="B22" s="61" t="s">
        <v>14</v>
      </c>
      <c r="C22" s="62">
        <v>11164.14</v>
      </c>
      <c r="D22" s="62">
        <v>26660</v>
      </c>
      <c r="E22" s="62">
        <f>F22-D22</f>
        <v>210</v>
      </c>
      <c r="F22" s="62">
        <v>26870</v>
      </c>
      <c r="G22" s="62">
        <v>20697.7</v>
      </c>
      <c r="H22" s="62">
        <f t="shared" si="7"/>
        <v>77.029028656494233</v>
      </c>
    </row>
    <row r="23" spans="1:8" s="4" customFormat="1" x14ac:dyDescent="0.25">
      <c r="A23" s="60">
        <v>3132</v>
      </c>
      <c r="B23" s="61" t="s">
        <v>60</v>
      </c>
      <c r="C23" s="62">
        <v>55150.38</v>
      </c>
      <c r="D23" s="62">
        <v>122740</v>
      </c>
      <c r="E23" s="62">
        <f t="shared" si="6"/>
        <v>1030</v>
      </c>
      <c r="F23" s="62">
        <v>123770</v>
      </c>
      <c r="G23" s="62">
        <v>62470.74</v>
      </c>
      <c r="H23" s="62">
        <f t="shared" si="7"/>
        <v>50.473248767875901</v>
      </c>
    </row>
    <row r="24" spans="1:8" s="4" customFormat="1" x14ac:dyDescent="0.25">
      <c r="A24" s="60">
        <v>3133</v>
      </c>
      <c r="B24" s="61" t="s">
        <v>61</v>
      </c>
      <c r="C24" s="62">
        <v>15.11</v>
      </c>
      <c r="D24" s="62">
        <v>0</v>
      </c>
      <c r="E24" s="62">
        <f t="shared" ref="E24:E25" si="8">F24-D24</f>
        <v>100</v>
      </c>
      <c r="F24" s="62">
        <v>100</v>
      </c>
      <c r="G24" s="62">
        <v>6.25</v>
      </c>
      <c r="H24" s="62">
        <f t="shared" ref="H24:H25" si="9">(G24/F24)*100</f>
        <v>6.25</v>
      </c>
    </row>
    <row r="25" spans="1:8" s="4" customFormat="1" x14ac:dyDescent="0.25">
      <c r="A25" s="60">
        <v>3211</v>
      </c>
      <c r="B25" s="61" t="s">
        <v>62</v>
      </c>
      <c r="C25" s="62">
        <v>8382.2099999999991</v>
      </c>
      <c r="D25" s="62">
        <v>4210</v>
      </c>
      <c r="E25" s="62">
        <f t="shared" si="8"/>
        <v>1930</v>
      </c>
      <c r="F25" s="62">
        <v>6140</v>
      </c>
      <c r="G25" s="62">
        <v>3749.39</v>
      </c>
      <c r="H25" s="62">
        <f t="shared" si="9"/>
        <v>61.064983713355048</v>
      </c>
    </row>
    <row r="26" spans="1:8" s="4" customFormat="1" x14ac:dyDescent="0.25">
      <c r="A26" s="60">
        <v>3212</v>
      </c>
      <c r="B26" s="61" t="s">
        <v>58</v>
      </c>
      <c r="C26" s="62">
        <v>9498.7999999999993</v>
      </c>
      <c r="D26" s="62">
        <v>16830</v>
      </c>
      <c r="E26" s="62">
        <f t="shared" si="6"/>
        <v>0</v>
      </c>
      <c r="F26" s="62">
        <v>16830</v>
      </c>
      <c r="G26" s="62">
        <v>9906.01</v>
      </c>
      <c r="H26" s="62">
        <f t="shared" si="7"/>
        <v>58.859239453357105</v>
      </c>
    </row>
    <row r="27" spans="1:8" s="4" customFormat="1" x14ac:dyDescent="0.25">
      <c r="A27" s="60">
        <v>3213</v>
      </c>
      <c r="B27" s="61" t="s">
        <v>74</v>
      </c>
      <c r="C27" s="62">
        <v>162.68</v>
      </c>
      <c r="D27" s="62">
        <v>1300</v>
      </c>
      <c r="E27" s="62">
        <f t="shared" ref="E27" si="10">F27-D27</f>
        <v>2000</v>
      </c>
      <c r="F27" s="62">
        <v>3300</v>
      </c>
      <c r="G27" s="62">
        <v>2023</v>
      </c>
      <c r="H27" s="62">
        <f t="shared" ref="H27" si="11">(G27/F27)*100</f>
        <v>61.303030303030305</v>
      </c>
    </row>
    <row r="28" spans="1:8" s="4" customFormat="1" x14ac:dyDescent="0.25">
      <c r="A28" s="60">
        <v>3221</v>
      </c>
      <c r="B28" s="61" t="s">
        <v>59</v>
      </c>
      <c r="C28" s="62">
        <v>2594.09</v>
      </c>
      <c r="D28" s="62">
        <v>4950</v>
      </c>
      <c r="E28" s="62">
        <f t="shared" si="6"/>
        <v>600</v>
      </c>
      <c r="F28" s="62">
        <v>5550</v>
      </c>
      <c r="G28" s="62">
        <v>2320.2800000000002</v>
      </c>
      <c r="H28" s="62">
        <f t="shared" si="7"/>
        <v>41.806846846846852</v>
      </c>
    </row>
    <row r="29" spans="1:8" s="4" customFormat="1" x14ac:dyDescent="0.25">
      <c r="A29" s="60">
        <v>3222</v>
      </c>
      <c r="B29" s="61" t="s">
        <v>85</v>
      </c>
      <c r="C29" s="62">
        <v>2462.8000000000002</v>
      </c>
      <c r="D29" s="62">
        <v>4000</v>
      </c>
      <c r="E29" s="62">
        <f t="shared" ref="E29" si="12">F29-D29</f>
        <v>0</v>
      </c>
      <c r="F29" s="62">
        <v>4000</v>
      </c>
      <c r="G29" s="62">
        <v>2492.7399999999998</v>
      </c>
      <c r="H29" s="62">
        <f t="shared" ref="H29" si="13">(G29/F29)*100</f>
        <v>62.3185</v>
      </c>
    </row>
    <row r="30" spans="1:8" s="4" customFormat="1" x14ac:dyDescent="0.25">
      <c r="A30" s="60">
        <v>3223</v>
      </c>
      <c r="B30" s="61" t="s">
        <v>75</v>
      </c>
      <c r="C30" s="62">
        <v>12910.1</v>
      </c>
      <c r="D30" s="62">
        <v>18500</v>
      </c>
      <c r="E30" s="62">
        <f t="shared" ref="E30:E33" si="14">F30-D30</f>
        <v>0</v>
      </c>
      <c r="F30" s="62">
        <v>18500</v>
      </c>
      <c r="G30" s="62">
        <v>12274.73</v>
      </c>
      <c r="H30" s="62">
        <f t="shared" ref="H30:H33" si="15">(G30/F30)*100</f>
        <v>66.349891891891886</v>
      </c>
    </row>
    <row r="31" spans="1:8" s="4" customFormat="1" x14ac:dyDescent="0.25">
      <c r="A31" s="60">
        <v>3224</v>
      </c>
      <c r="B31" s="61" t="s">
        <v>76</v>
      </c>
      <c r="C31" s="62">
        <v>426.57</v>
      </c>
      <c r="D31" s="62">
        <v>2000</v>
      </c>
      <c r="E31" s="62">
        <f t="shared" si="14"/>
        <v>-500</v>
      </c>
      <c r="F31" s="62">
        <v>1500</v>
      </c>
      <c r="G31" s="62">
        <v>582.33000000000004</v>
      </c>
      <c r="H31" s="62">
        <f t="shared" si="15"/>
        <v>38.822000000000003</v>
      </c>
    </row>
    <row r="32" spans="1:8" s="4" customFormat="1" x14ac:dyDescent="0.25">
      <c r="A32" s="60">
        <v>3225</v>
      </c>
      <c r="B32" s="61" t="s">
        <v>63</v>
      </c>
      <c r="C32" s="62">
        <v>164.72</v>
      </c>
      <c r="D32" s="62">
        <v>800</v>
      </c>
      <c r="E32" s="62">
        <f t="shared" si="14"/>
        <v>1750</v>
      </c>
      <c r="F32" s="62">
        <v>2550</v>
      </c>
      <c r="G32" s="62">
        <v>1046.6099999999999</v>
      </c>
      <c r="H32" s="62">
        <f t="shared" si="15"/>
        <v>41.043529411764702</v>
      </c>
    </row>
    <row r="33" spans="1:8" s="4" customFormat="1" x14ac:dyDescent="0.25">
      <c r="A33" s="60">
        <v>3227</v>
      </c>
      <c r="B33" s="61" t="s">
        <v>77</v>
      </c>
      <c r="C33" s="62">
        <v>0</v>
      </c>
      <c r="D33" s="62">
        <v>300</v>
      </c>
      <c r="E33" s="62">
        <f t="shared" si="14"/>
        <v>600</v>
      </c>
      <c r="F33" s="62">
        <v>900</v>
      </c>
      <c r="G33" s="62">
        <v>576</v>
      </c>
      <c r="H33" s="62">
        <f t="shared" si="15"/>
        <v>64</v>
      </c>
    </row>
    <row r="34" spans="1:8" s="4" customFormat="1" x14ac:dyDescent="0.25">
      <c r="A34" s="60">
        <v>3231</v>
      </c>
      <c r="B34" s="61" t="s">
        <v>64</v>
      </c>
      <c r="C34" s="62">
        <v>5052.63</v>
      </c>
      <c r="D34" s="62">
        <v>5900</v>
      </c>
      <c r="E34" s="62">
        <f t="shared" si="6"/>
        <v>-1550</v>
      </c>
      <c r="F34" s="62">
        <v>4350</v>
      </c>
      <c r="G34" s="62">
        <v>815.38</v>
      </c>
      <c r="H34" s="62">
        <f t="shared" si="7"/>
        <v>18.744367816091952</v>
      </c>
    </row>
    <row r="35" spans="1:8" s="4" customFormat="1" x14ac:dyDescent="0.25">
      <c r="A35" s="60">
        <v>3232</v>
      </c>
      <c r="B35" s="61" t="s">
        <v>78</v>
      </c>
      <c r="C35" s="62">
        <v>1368.05</v>
      </c>
      <c r="D35" s="62">
        <v>3600</v>
      </c>
      <c r="E35" s="62">
        <f t="shared" ref="E35:E42" si="16">F35-D35</f>
        <v>-700</v>
      </c>
      <c r="F35" s="62">
        <v>2900</v>
      </c>
      <c r="G35" s="62">
        <v>1701.77</v>
      </c>
      <c r="H35" s="62">
        <f t="shared" ref="H35:H42" si="17">(G35/F35)*100</f>
        <v>58.681724137931035</v>
      </c>
    </row>
    <row r="36" spans="1:8" s="4" customFormat="1" x14ac:dyDescent="0.25">
      <c r="A36" s="60">
        <v>3233</v>
      </c>
      <c r="B36" s="61" t="s">
        <v>79</v>
      </c>
      <c r="C36" s="62">
        <v>127.41</v>
      </c>
      <c r="D36" s="62">
        <v>270</v>
      </c>
      <c r="E36" s="62">
        <f t="shared" si="16"/>
        <v>0</v>
      </c>
      <c r="F36" s="62">
        <v>270</v>
      </c>
      <c r="G36" s="62">
        <v>127.44</v>
      </c>
      <c r="H36" s="62">
        <f t="shared" si="17"/>
        <v>47.199999999999996</v>
      </c>
    </row>
    <row r="37" spans="1:8" s="4" customFormat="1" x14ac:dyDescent="0.25">
      <c r="A37" s="60">
        <v>3234</v>
      </c>
      <c r="B37" s="61" t="s">
        <v>80</v>
      </c>
      <c r="C37" s="62">
        <v>3689.87</v>
      </c>
      <c r="D37" s="62">
        <v>8000</v>
      </c>
      <c r="E37" s="62">
        <f t="shared" si="16"/>
        <v>0</v>
      </c>
      <c r="F37" s="62">
        <v>8000</v>
      </c>
      <c r="G37" s="62">
        <v>2971.75</v>
      </c>
      <c r="H37" s="62">
        <f t="shared" si="17"/>
        <v>37.146875000000001</v>
      </c>
    </row>
    <row r="38" spans="1:8" s="4" customFormat="1" x14ac:dyDescent="0.25">
      <c r="A38" s="60">
        <v>3235</v>
      </c>
      <c r="B38" s="61" t="s">
        <v>81</v>
      </c>
      <c r="C38" s="62">
        <v>1163.3599999999999</v>
      </c>
      <c r="D38" s="62">
        <v>2000</v>
      </c>
      <c r="E38" s="62">
        <f t="shared" si="16"/>
        <v>0</v>
      </c>
      <c r="F38" s="62">
        <v>2000</v>
      </c>
      <c r="G38" s="62">
        <v>1338.82</v>
      </c>
      <c r="H38" s="62">
        <f t="shared" si="17"/>
        <v>66.940999999999988</v>
      </c>
    </row>
    <row r="39" spans="1:8" s="4" customFormat="1" x14ac:dyDescent="0.25">
      <c r="A39" s="60">
        <v>3236</v>
      </c>
      <c r="B39" s="61" t="s">
        <v>65</v>
      </c>
      <c r="C39" s="62">
        <v>1337.11</v>
      </c>
      <c r="D39" s="62">
        <v>1640</v>
      </c>
      <c r="E39" s="62">
        <f t="shared" si="16"/>
        <v>-250</v>
      </c>
      <c r="F39" s="62">
        <v>1390</v>
      </c>
      <c r="G39" s="62">
        <v>413.76</v>
      </c>
      <c r="H39" s="62">
        <f t="shared" si="17"/>
        <v>29.766906474820143</v>
      </c>
    </row>
    <row r="40" spans="1:8" s="4" customFormat="1" x14ac:dyDescent="0.25">
      <c r="A40" s="60">
        <v>3237</v>
      </c>
      <c r="B40" s="61" t="s">
        <v>66</v>
      </c>
      <c r="C40" s="62">
        <v>527.57000000000005</v>
      </c>
      <c r="D40" s="62">
        <v>1710</v>
      </c>
      <c r="E40" s="62">
        <f t="shared" si="16"/>
        <v>640</v>
      </c>
      <c r="F40" s="62">
        <v>2350</v>
      </c>
      <c r="G40" s="62">
        <v>6692.24</v>
      </c>
      <c r="H40" s="62">
        <f t="shared" si="17"/>
        <v>284.77617021276592</v>
      </c>
    </row>
    <row r="41" spans="1:8" s="4" customFormat="1" x14ac:dyDescent="0.25">
      <c r="A41" s="60">
        <v>3238</v>
      </c>
      <c r="B41" s="61" t="s">
        <v>82</v>
      </c>
      <c r="C41" s="62">
        <v>142.02000000000001</v>
      </c>
      <c r="D41" s="62">
        <v>200</v>
      </c>
      <c r="E41" s="62">
        <f t="shared" si="16"/>
        <v>100</v>
      </c>
      <c r="F41" s="62">
        <v>300</v>
      </c>
      <c r="G41" s="62">
        <v>84.3</v>
      </c>
      <c r="H41" s="62">
        <f t="shared" si="17"/>
        <v>28.099999999999998</v>
      </c>
    </row>
    <row r="42" spans="1:8" s="4" customFormat="1" x14ac:dyDescent="0.25">
      <c r="A42" s="60">
        <v>3239</v>
      </c>
      <c r="B42" s="61" t="s">
        <v>67</v>
      </c>
      <c r="C42" s="62">
        <v>1006.54</v>
      </c>
      <c r="D42" s="62">
        <v>800</v>
      </c>
      <c r="E42" s="62">
        <f t="shared" si="16"/>
        <v>450</v>
      </c>
      <c r="F42" s="62">
        <v>1250</v>
      </c>
      <c r="G42" s="62">
        <v>586.25</v>
      </c>
      <c r="H42" s="62">
        <f t="shared" si="17"/>
        <v>46.9</v>
      </c>
    </row>
    <row r="43" spans="1:8" s="4" customFormat="1" x14ac:dyDescent="0.25">
      <c r="A43" s="60">
        <v>3241</v>
      </c>
      <c r="B43" s="61" t="s">
        <v>16</v>
      </c>
      <c r="C43" s="62">
        <v>2972.99</v>
      </c>
      <c r="D43" s="62">
        <v>3000</v>
      </c>
      <c r="E43" s="62">
        <f t="shared" si="6"/>
        <v>-500</v>
      </c>
      <c r="F43" s="62">
        <v>2500</v>
      </c>
      <c r="G43" s="62">
        <v>2000</v>
      </c>
      <c r="H43" s="62">
        <f t="shared" si="7"/>
        <v>80</v>
      </c>
    </row>
    <row r="44" spans="1:8" s="4" customFormat="1" x14ac:dyDescent="0.25">
      <c r="A44" s="60">
        <v>3292</v>
      </c>
      <c r="B44" s="61" t="s">
        <v>83</v>
      </c>
      <c r="C44" s="62">
        <v>1921.41</v>
      </c>
      <c r="D44" s="62">
        <v>1650</v>
      </c>
      <c r="E44" s="62">
        <f t="shared" si="6"/>
        <v>0</v>
      </c>
      <c r="F44" s="62">
        <v>1650</v>
      </c>
      <c r="G44" s="62">
        <v>1460.63</v>
      </c>
      <c r="H44" s="62">
        <f t="shared" si="7"/>
        <v>88.523030303030311</v>
      </c>
    </row>
    <row r="45" spans="1:8" s="4" customFormat="1" x14ac:dyDescent="0.25">
      <c r="A45" s="60">
        <v>3293</v>
      </c>
      <c r="B45" s="61" t="s">
        <v>68</v>
      </c>
      <c r="C45" s="62">
        <v>200.89</v>
      </c>
      <c r="D45" s="62">
        <v>1300</v>
      </c>
      <c r="E45" s="62">
        <f t="shared" ref="E45:E49" si="18">F45-D45</f>
        <v>-50</v>
      </c>
      <c r="F45" s="62">
        <v>1250</v>
      </c>
      <c r="G45" s="62">
        <v>91.74</v>
      </c>
      <c r="H45" s="62">
        <f t="shared" ref="H45:H49" si="19">(G45/F45)*100</f>
        <v>7.3391999999999999</v>
      </c>
    </row>
    <row r="46" spans="1:8" s="4" customFormat="1" x14ac:dyDescent="0.25">
      <c r="A46" s="60">
        <v>3294</v>
      </c>
      <c r="B46" s="61" t="s">
        <v>84</v>
      </c>
      <c r="C46" s="62">
        <v>106.18</v>
      </c>
      <c r="D46" s="62">
        <v>160</v>
      </c>
      <c r="E46" s="62">
        <f t="shared" si="18"/>
        <v>0</v>
      </c>
      <c r="F46" s="62">
        <v>160</v>
      </c>
      <c r="G46" s="62">
        <v>108.09</v>
      </c>
      <c r="H46" s="62">
        <f t="shared" si="19"/>
        <v>67.556250000000006</v>
      </c>
    </row>
    <row r="47" spans="1:8" s="4" customFormat="1" x14ac:dyDescent="0.25">
      <c r="A47" s="60">
        <v>3295</v>
      </c>
      <c r="B47" s="61" t="s">
        <v>69</v>
      </c>
      <c r="C47" s="62">
        <v>3053.96</v>
      </c>
      <c r="D47" s="62">
        <v>4850</v>
      </c>
      <c r="E47" s="62">
        <f t="shared" si="18"/>
        <v>0</v>
      </c>
      <c r="F47" s="62">
        <v>4850</v>
      </c>
      <c r="G47" s="62">
        <v>1998.01</v>
      </c>
      <c r="H47" s="62">
        <f t="shared" si="19"/>
        <v>41.196082474226806</v>
      </c>
    </row>
    <row r="48" spans="1:8" s="4" customFormat="1" x14ac:dyDescent="0.25">
      <c r="A48" s="60">
        <v>3296</v>
      </c>
      <c r="B48" s="61" t="s">
        <v>70</v>
      </c>
      <c r="C48" s="62">
        <v>298.63</v>
      </c>
      <c r="D48" s="62">
        <v>3000</v>
      </c>
      <c r="E48" s="62">
        <f t="shared" si="18"/>
        <v>0</v>
      </c>
      <c r="F48" s="62">
        <v>3000</v>
      </c>
      <c r="G48" s="62">
        <v>839.89</v>
      </c>
      <c r="H48" s="62">
        <f t="shared" si="19"/>
        <v>27.996333333333332</v>
      </c>
    </row>
    <row r="49" spans="1:8" s="4" customFormat="1" x14ac:dyDescent="0.25">
      <c r="A49" s="60">
        <v>3299</v>
      </c>
      <c r="B49" s="61" t="s">
        <v>17</v>
      </c>
      <c r="C49" s="62">
        <v>20930.349999999999</v>
      </c>
      <c r="D49" s="62">
        <v>46020</v>
      </c>
      <c r="E49" s="62">
        <f t="shared" si="18"/>
        <v>50280</v>
      </c>
      <c r="F49" s="62">
        <v>96300</v>
      </c>
      <c r="G49" s="62">
        <v>50747.53</v>
      </c>
      <c r="H49" s="62">
        <f t="shared" si="19"/>
        <v>52.697331256490131</v>
      </c>
    </row>
    <row r="50" spans="1:8" s="4" customFormat="1" x14ac:dyDescent="0.25">
      <c r="A50" s="60">
        <v>3433</v>
      </c>
      <c r="B50" s="61" t="s">
        <v>71</v>
      </c>
      <c r="C50" s="62">
        <v>341.44</v>
      </c>
      <c r="D50" s="62">
        <v>3000</v>
      </c>
      <c r="E50" s="62">
        <f t="shared" si="6"/>
        <v>0</v>
      </c>
      <c r="F50" s="62">
        <v>3000</v>
      </c>
      <c r="G50" s="62">
        <v>184.34</v>
      </c>
      <c r="H50" s="62">
        <f t="shared" si="7"/>
        <v>6.1446666666666667</v>
      </c>
    </row>
    <row r="51" spans="1:8" x14ac:dyDescent="0.25">
      <c r="A51" s="60">
        <v>3722</v>
      </c>
      <c r="B51" s="61" t="s">
        <v>72</v>
      </c>
      <c r="C51" s="62">
        <v>65.7</v>
      </c>
      <c r="D51" s="62">
        <v>13200</v>
      </c>
      <c r="E51" s="62">
        <f t="shared" si="6"/>
        <v>0</v>
      </c>
      <c r="F51" s="62">
        <v>13200</v>
      </c>
      <c r="G51" s="62">
        <v>25.63</v>
      </c>
      <c r="H51" s="62">
        <f t="shared" si="7"/>
        <v>0.19416666666666665</v>
      </c>
    </row>
    <row r="52" spans="1:8" x14ac:dyDescent="0.25">
      <c r="A52" s="60">
        <v>4221</v>
      </c>
      <c r="B52" s="61" t="s">
        <v>90</v>
      </c>
      <c r="C52" s="62">
        <v>0</v>
      </c>
      <c r="D52" s="62">
        <v>2200</v>
      </c>
      <c r="E52" s="62">
        <f t="shared" si="6"/>
        <v>2950</v>
      </c>
      <c r="F52" s="62">
        <v>5150</v>
      </c>
      <c r="G52" s="62">
        <v>1997.5</v>
      </c>
      <c r="H52" s="62">
        <f t="shared" si="7"/>
        <v>38.786407766990294</v>
      </c>
    </row>
    <row r="53" spans="1:8" x14ac:dyDescent="0.25">
      <c r="A53" s="60">
        <v>4223</v>
      </c>
      <c r="B53" s="61" t="s">
        <v>106</v>
      </c>
      <c r="C53" s="62">
        <v>0</v>
      </c>
      <c r="D53" s="62">
        <v>0</v>
      </c>
      <c r="E53" s="62">
        <f t="shared" ref="E53:E54" si="20">F53-D53</f>
        <v>650</v>
      </c>
      <c r="F53" s="62">
        <v>650</v>
      </c>
      <c r="G53" s="62">
        <v>0</v>
      </c>
      <c r="H53" s="62">
        <f t="shared" ref="H53:H54" si="21">(G53/F53)*100</f>
        <v>0</v>
      </c>
    </row>
    <row r="54" spans="1:8" x14ac:dyDescent="0.25">
      <c r="A54" s="60">
        <v>4225</v>
      </c>
      <c r="B54" s="61" t="s">
        <v>107</v>
      </c>
      <c r="C54" s="62">
        <v>0</v>
      </c>
      <c r="D54" s="62">
        <v>1150</v>
      </c>
      <c r="E54" s="62">
        <f t="shared" si="20"/>
        <v>-650</v>
      </c>
      <c r="F54" s="62">
        <v>500</v>
      </c>
      <c r="G54" s="62">
        <v>0</v>
      </c>
      <c r="H54" s="62">
        <f t="shared" si="21"/>
        <v>0</v>
      </c>
    </row>
    <row r="55" spans="1:8" ht="15.75" thickBot="1" x14ac:dyDescent="0.3">
      <c r="A55" s="56">
        <v>4241</v>
      </c>
      <c r="B55" s="57" t="s">
        <v>89</v>
      </c>
      <c r="C55" s="58">
        <v>100.43</v>
      </c>
      <c r="D55" s="58">
        <v>5810</v>
      </c>
      <c r="E55" s="58">
        <f t="shared" si="6"/>
        <v>-650</v>
      </c>
      <c r="F55" s="58">
        <v>5160</v>
      </c>
      <c r="G55" s="58">
        <v>46.13</v>
      </c>
      <c r="H55" s="58">
        <f t="shared" si="7"/>
        <v>0.8939922480620156</v>
      </c>
    </row>
    <row r="56" spans="1:8" ht="18" customHeight="1" thickBot="1" x14ac:dyDescent="0.3">
      <c r="A56" s="78"/>
      <c r="B56" s="79" t="s">
        <v>20</v>
      </c>
      <c r="C56" s="80">
        <f>SUM(C21:C55)</f>
        <v>481636.77999999991</v>
      </c>
      <c r="D56" s="80">
        <f>SUM(D21:D55)</f>
        <v>1063270</v>
      </c>
      <c r="E56" s="80">
        <f>SUM(E21:E55)</f>
        <v>60440</v>
      </c>
      <c r="F56" s="80">
        <f>SUM(F21:F55)</f>
        <v>1123710</v>
      </c>
      <c r="G56" s="80">
        <f>SUM(G21:G55)</f>
        <v>571009.09000000008</v>
      </c>
      <c r="H56" s="81">
        <f t="shared" si="7"/>
        <v>50.814630999101198</v>
      </c>
    </row>
    <row r="57" spans="1:8" x14ac:dyDescent="0.25">
      <c r="A57" s="7"/>
      <c r="B57" s="8"/>
      <c r="C57" s="9"/>
      <c r="D57" s="9"/>
      <c r="E57" s="9"/>
      <c r="F57" s="9"/>
      <c r="G57" s="9"/>
      <c r="H57" s="9"/>
    </row>
    <row r="58" spans="1:8" x14ac:dyDescent="0.25">
      <c r="A58" s="7"/>
      <c r="B58" s="8"/>
      <c r="C58" s="9"/>
      <c r="D58" s="9"/>
      <c r="E58" s="9"/>
      <c r="F58" s="9"/>
      <c r="G58" s="9"/>
      <c r="H58" s="9"/>
    </row>
    <row r="59" spans="1:8" x14ac:dyDescent="0.25">
      <c r="A59" s="4"/>
      <c r="B59" s="6"/>
      <c r="C59" s="5"/>
      <c r="D59" s="5"/>
      <c r="E59" s="5"/>
      <c r="F59" s="5"/>
      <c r="G59" s="5"/>
      <c r="H59" s="5"/>
    </row>
    <row r="60" spans="1:8" x14ac:dyDescent="0.25">
      <c r="A60" s="4"/>
      <c r="B60" s="6"/>
      <c r="C60" s="4"/>
      <c r="D60" s="4"/>
      <c r="E60" s="4"/>
      <c r="F60" s="4"/>
      <c r="G60" s="4"/>
      <c r="H60" s="5"/>
    </row>
  </sheetData>
  <mergeCells count="3">
    <mergeCell ref="A3:H3"/>
    <mergeCell ref="A4:H4"/>
    <mergeCell ref="A8:H8"/>
  </mergeCells>
  <pageMargins left="0.7" right="0.7" top="0.75" bottom="0.75" header="0.3" footer="0.3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A44" sqref="A44"/>
    </sheetView>
  </sheetViews>
  <sheetFormatPr defaultRowHeight="15" x14ac:dyDescent="0.25"/>
  <cols>
    <col min="1" max="1" width="8.140625" customWidth="1"/>
    <col min="2" max="2" width="47.42578125" style="2" customWidth="1"/>
    <col min="3" max="7" width="13.7109375" customWidth="1"/>
    <col min="8" max="8" width="10" style="3" customWidth="1"/>
  </cols>
  <sheetData>
    <row r="1" spans="1:9" x14ac:dyDescent="0.25">
      <c r="A1" s="10" t="s">
        <v>0</v>
      </c>
    </row>
    <row r="3" spans="1:9" x14ac:dyDescent="0.25">
      <c r="A3" s="82" t="s">
        <v>50</v>
      </c>
      <c r="B3" s="82"/>
      <c r="C3" s="82"/>
      <c r="D3" s="82"/>
      <c r="E3" s="82"/>
      <c r="F3" s="82"/>
      <c r="G3" s="82"/>
      <c r="H3" s="82"/>
    </row>
    <row r="4" spans="1:9" x14ac:dyDescent="0.25">
      <c r="A4" s="82" t="s">
        <v>52</v>
      </c>
      <c r="B4" s="82"/>
      <c r="C4" s="82"/>
      <c r="D4" s="82"/>
      <c r="E4" s="82"/>
      <c r="F4" s="82"/>
      <c r="G4" s="82"/>
      <c r="H4" s="82"/>
    </row>
    <row r="5" spans="1:9" ht="15.75" thickBot="1" x14ac:dyDescent="0.3"/>
    <row r="6" spans="1:9" s="2" customFormat="1" ht="24.75" x14ac:dyDescent="0.25">
      <c r="A6" s="13" t="s">
        <v>2</v>
      </c>
      <c r="B6" s="14" t="s">
        <v>3</v>
      </c>
      <c r="C6" s="14" t="s">
        <v>9</v>
      </c>
      <c r="D6" s="14" t="s">
        <v>53</v>
      </c>
      <c r="E6" s="14" t="s">
        <v>6</v>
      </c>
      <c r="F6" s="14" t="s">
        <v>54</v>
      </c>
      <c r="G6" s="14" t="s">
        <v>55</v>
      </c>
      <c r="H6" s="15" t="s">
        <v>11</v>
      </c>
    </row>
    <row r="7" spans="1:9" ht="12" customHeight="1" thickBot="1" x14ac:dyDescent="0.3">
      <c r="A7" s="33"/>
      <c r="B7" s="34"/>
      <c r="C7" s="35" t="s">
        <v>4</v>
      </c>
      <c r="D7" s="35" t="s">
        <v>5</v>
      </c>
      <c r="E7" s="35" t="s">
        <v>7</v>
      </c>
      <c r="F7" s="35" t="s">
        <v>8</v>
      </c>
      <c r="G7" s="35" t="s">
        <v>10</v>
      </c>
      <c r="H7" s="36" t="s">
        <v>12</v>
      </c>
      <c r="I7" s="1"/>
    </row>
    <row r="8" spans="1:9" ht="15.75" customHeight="1" thickBot="1" x14ac:dyDescent="0.3">
      <c r="A8" s="87" t="s">
        <v>21</v>
      </c>
      <c r="B8" s="88"/>
      <c r="C8" s="47">
        <f t="shared" ref="C8:H10" si="0">C9</f>
        <v>467424.52</v>
      </c>
      <c r="D8" s="48">
        <f t="shared" si="0"/>
        <v>1063270</v>
      </c>
      <c r="E8" s="48">
        <f t="shared" si="0"/>
        <v>60440</v>
      </c>
      <c r="F8" s="48">
        <f t="shared" si="0"/>
        <v>1123710</v>
      </c>
      <c r="G8" s="48">
        <f t="shared" si="0"/>
        <v>557674.95000000007</v>
      </c>
      <c r="H8" s="49">
        <f t="shared" si="0"/>
        <v>49.628013455428899</v>
      </c>
      <c r="I8" s="1"/>
    </row>
    <row r="9" spans="1:9" ht="15.75" customHeight="1" thickBot="1" x14ac:dyDescent="0.3">
      <c r="A9" s="89" t="s">
        <v>22</v>
      </c>
      <c r="B9" s="90"/>
      <c r="C9" s="44">
        <f t="shared" si="0"/>
        <v>467424.52</v>
      </c>
      <c r="D9" s="45">
        <f t="shared" si="0"/>
        <v>1063270</v>
      </c>
      <c r="E9" s="45">
        <f t="shared" si="0"/>
        <v>60440</v>
      </c>
      <c r="F9" s="45">
        <f t="shared" si="0"/>
        <v>1123710</v>
      </c>
      <c r="G9" s="45">
        <f t="shared" si="0"/>
        <v>557674.95000000007</v>
      </c>
      <c r="H9" s="46">
        <f t="shared" si="0"/>
        <v>49.628013455428899</v>
      </c>
      <c r="I9" s="1"/>
    </row>
    <row r="10" spans="1:9" ht="16.5" customHeight="1" x14ac:dyDescent="0.25">
      <c r="A10" s="40" t="s">
        <v>23</v>
      </c>
      <c r="B10" s="41" t="s">
        <v>24</v>
      </c>
      <c r="C10" s="42">
        <f t="shared" si="0"/>
        <v>467424.52</v>
      </c>
      <c r="D10" s="43">
        <f t="shared" si="0"/>
        <v>1063270</v>
      </c>
      <c r="E10" s="43">
        <f t="shared" si="0"/>
        <v>60440</v>
      </c>
      <c r="F10" s="43">
        <f t="shared" si="0"/>
        <v>1123710</v>
      </c>
      <c r="G10" s="43">
        <f t="shared" si="0"/>
        <v>557674.95000000007</v>
      </c>
      <c r="H10" s="43">
        <f t="shared" si="0"/>
        <v>49.628013455428899</v>
      </c>
      <c r="I10" s="1"/>
    </row>
    <row r="11" spans="1:9" ht="16.5" customHeight="1" x14ac:dyDescent="0.25">
      <c r="A11" s="38" t="s">
        <v>25</v>
      </c>
      <c r="B11" s="39" t="s">
        <v>26</v>
      </c>
      <c r="C11" s="37">
        <f>C13+C16+C28+C31+C34+C37+C40</f>
        <v>467424.52</v>
      </c>
      <c r="D11" s="37">
        <f>D13+D16+D28+D31+D34+D37+D40</f>
        <v>1063270</v>
      </c>
      <c r="E11" s="37">
        <f>E13+E16+E28+E31+E34+E37+E40</f>
        <v>60440</v>
      </c>
      <c r="F11" s="37">
        <f>F13+F16+F28+F31+F34+F37+F40</f>
        <v>1123710</v>
      </c>
      <c r="G11" s="37">
        <f>G13+G16+G28+G31+G34+G37</f>
        <v>557674.95000000007</v>
      </c>
      <c r="H11" s="37">
        <f>(G11/F11)*100</f>
        <v>49.628013455428899</v>
      </c>
      <c r="I11" s="1"/>
    </row>
    <row r="12" spans="1:9" ht="12" customHeight="1" x14ac:dyDescent="0.25">
      <c r="A12" s="50"/>
      <c r="B12" s="51"/>
      <c r="C12" s="52"/>
      <c r="D12" s="52"/>
      <c r="E12" s="52"/>
      <c r="F12" s="52"/>
      <c r="G12" s="52"/>
      <c r="H12" s="53"/>
      <c r="I12" s="1"/>
    </row>
    <row r="13" spans="1:9" x14ac:dyDescent="0.25">
      <c r="A13" s="29">
        <v>1</v>
      </c>
      <c r="B13" s="29" t="s">
        <v>27</v>
      </c>
      <c r="C13" s="31">
        <f t="shared" ref="C13:H13" si="1">C14</f>
        <v>19408.79</v>
      </c>
      <c r="D13" s="31">
        <f t="shared" si="1"/>
        <v>40800</v>
      </c>
      <c r="E13" s="31">
        <f t="shared" si="1"/>
        <v>80</v>
      </c>
      <c r="F13" s="31">
        <f t="shared" si="1"/>
        <v>40880</v>
      </c>
      <c r="G13" s="31">
        <f t="shared" si="1"/>
        <v>22275.05</v>
      </c>
      <c r="H13" s="31">
        <f t="shared" si="1"/>
        <v>54.488869863013697</v>
      </c>
    </row>
    <row r="14" spans="1:9" x14ac:dyDescent="0.25">
      <c r="A14" s="30">
        <v>11</v>
      </c>
      <c r="B14" s="30" t="s">
        <v>27</v>
      </c>
      <c r="C14" s="32">
        <f>SUM(C15)</f>
        <v>19408.79</v>
      </c>
      <c r="D14" s="32">
        <f>SUM(D15)</f>
        <v>40800</v>
      </c>
      <c r="E14" s="32">
        <f>SUM(E15)</f>
        <v>80</v>
      </c>
      <c r="F14" s="32">
        <f>SUM(F15)</f>
        <v>40880</v>
      </c>
      <c r="G14" s="32">
        <f>SUM(G15)</f>
        <v>22275.05</v>
      </c>
      <c r="H14" s="32">
        <f t="shared" ref="H14:H20" si="2">(G14/F14)*100</f>
        <v>54.488869863013697</v>
      </c>
    </row>
    <row r="15" spans="1:9" s="59" customFormat="1" ht="23.25" x14ac:dyDescent="0.25">
      <c r="A15" s="56">
        <v>6711</v>
      </c>
      <c r="B15" s="57" t="s">
        <v>92</v>
      </c>
      <c r="C15" s="58">
        <v>19408.79</v>
      </c>
      <c r="D15" s="58">
        <v>40800</v>
      </c>
      <c r="E15" s="58">
        <f>F15-D15</f>
        <v>80</v>
      </c>
      <c r="F15" s="58">
        <v>40880</v>
      </c>
      <c r="G15" s="58">
        <v>22275.05</v>
      </c>
      <c r="H15" s="58">
        <f t="shared" si="2"/>
        <v>54.488869863013697</v>
      </c>
    </row>
    <row r="16" spans="1:9" x14ac:dyDescent="0.25">
      <c r="A16" s="26">
        <v>5</v>
      </c>
      <c r="B16" s="27" t="s">
        <v>28</v>
      </c>
      <c r="C16" s="28">
        <f>C17+C21+C23+C26</f>
        <v>428997.73000000004</v>
      </c>
      <c r="D16" s="28">
        <f>D17+D21+D23+D26</f>
        <v>964070</v>
      </c>
      <c r="E16" s="28">
        <f>E17+E21+E23+E26</f>
        <v>68560</v>
      </c>
      <c r="F16" s="28">
        <f>F17+F21+F23+F26</f>
        <v>1032630</v>
      </c>
      <c r="G16" s="28">
        <f>G17+G21+G23+G26</f>
        <v>519887.18</v>
      </c>
      <c r="H16" s="28">
        <f t="shared" si="2"/>
        <v>50.345930294490771</v>
      </c>
    </row>
    <row r="17" spans="1:9" x14ac:dyDescent="0.25">
      <c r="A17" s="23">
        <v>51</v>
      </c>
      <c r="B17" s="24" t="s">
        <v>29</v>
      </c>
      <c r="C17" s="25">
        <f>SUM(C18:C20)</f>
        <v>390097.25</v>
      </c>
      <c r="D17" s="25">
        <f>SUM(D18:D20)</f>
        <v>895120</v>
      </c>
      <c r="E17" s="25">
        <f>SUM(E18:E20)</f>
        <v>65400</v>
      </c>
      <c r="F17" s="25">
        <f>SUM(F18:F20)</f>
        <v>960520</v>
      </c>
      <c r="G17" s="25">
        <f>SUM(G18:G20)</f>
        <v>474546.32</v>
      </c>
      <c r="H17" s="25">
        <f t="shared" si="2"/>
        <v>49.405147211926874</v>
      </c>
      <c r="I17" s="3"/>
    </row>
    <row r="18" spans="1:9" s="59" customFormat="1" ht="23.25" x14ac:dyDescent="0.25">
      <c r="A18" s="60">
        <v>6361</v>
      </c>
      <c r="B18" s="61" t="s">
        <v>94</v>
      </c>
      <c r="C18" s="62">
        <v>389931.12</v>
      </c>
      <c r="D18" s="62">
        <v>890120</v>
      </c>
      <c r="E18" s="62">
        <f>F18-D18</f>
        <v>65000</v>
      </c>
      <c r="F18" s="62">
        <v>955120</v>
      </c>
      <c r="G18" s="62">
        <v>474145.56</v>
      </c>
      <c r="H18" s="62">
        <f t="shared" si="2"/>
        <v>49.642511935673006</v>
      </c>
    </row>
    <row r="19" spans="1:9" s="59" customFormat="1" ht="23.25" x14ac:dyDescent="0.25">
      <c r="A19" s="60">
        <v>6362</v>
      </c>
      <c r="B19" s="61" t="s">
        <v>95</v>
      </c>
      <c r="C19" s="62">
        <v>166.13</v>
      </c>
      <c r="D19" s="62">
        <v>5000</v>
      </c>
      <c r="E19" s="62">
        <f>F19-D19</f>
        <v>0</v>
      </c>
      <c r="F19" s="62">
        <v>5000</v>
      </c>
      <c r="G19" s="62">
        <v>46.13</v>
      </c>
      <c r="H19" s="62">
        <f t="shared" si="2"/>
        <v>0.92259999999999998</v>
      </c>
    </row>
    <row r="20" spans="1:9" s="59" customFormat="1" ht="23.25" x14ac:dyDescent="0.25">
      <c r="A20" s="60">
        <v>6391</v>
      </c>
      <c r="B20" s="61" t="s">
        <v>96</v>
      </c>
      <c r="C20" s="62">
        <v>0</v>
      </c>
      <c r="D20" s="62">
        <v>0</v>
      </c>
      <c r="E20" s="62">
        <f>F20-D20</f>
        <v>400</v>
      </c>
      <c r="F20" s="62">
        <v>400</v>
      </c>
      <c r="G20" s="62">
        <v>354.63</v>
      </c>
      <c r="H20" s="63">
        <f t="shared" si="2"/>
        <v>88.657499999999999</v>
      </c>
    </row>
    <row r="21" spans="1:9" x14ac:dyDescent="0.25">
      <c r="A21" s="23">
        <v>52</v>
      </c>
      <c r="B21" s="24" t="s">
        <v>97</v>
      </c>
      <c r="C21" s="25">
        <f>SUM(C22)</f>
        <v>0</v>
      </c>
      <c r="D21" s="25">
        <f>SUM(D22)</f>
        <v>0</v>
      </c>
      <c r="E21" s="25">
        <f>SUM(E22)</f>
        <v>300</v>
      </c>
      <c r="F21" s="25">
        <f>SUM(F22)</f>
        <v>300</v>
      </c>
      <c r="G21" s="25">
        <f>SUM(G22)</f>
        <v>287.37</v>
      </c>
      <c r="H21" s="25">
        <v>0</v>
      </c>
    </row>
    <row r="22" spans="1:9" s="59" customFormat="1" ht="23.25" x14ac:dyDescent="0.25">
      <c r="A22" s="60">
        <v>6361</v>
      </c>
      <c r="B22" s="61" t="s">
        <v>94</v>
      </c>
      <c r="C22" s="62">
        <v>0</v>
      </c>
      <c r="D22" s="62">
        <v>0</v>
      </c>
      <c r="E22" s="62">
        <f>F22-D22</f>
        <v>300</v>
      </c>
      <c r="F22" s="62">
        <v>300</v>
      </c>
      <c r="G22" s="62">
        <v>287.37</v>
      </c>
      <c r="H22" s="63">
        <f t="shared" ref="H22:H27" si="3">(G22/F22)*100</f>
        <v>95.789999999999992</v>
      </c>
    </row>
    <row r="23" spans="1:9" x14ac:dyDescent="0.25">
      <c r="A23" s="23">
        <v>54</v>
      </c>
      <c r="B23" s="24" t="s">
        <v>30</v>
      </c>
      <c r="C23" s="25">
        <f>SUM(C24:C25)</f>
        <v>26316.46</v>
      </c>
      <c r="D23" s="25">
        <f>SUM(D24:D25)</f>
        <v>44860</v>
      </c>
      <c r="E23" s="25">
        <f>SUM(E24:E25)</f>
        <v>0</v>
      </c>
      <c r="F23" s="25">
        <f>SUM(F24:F25)</f>
        <v>44860</v>
      </c>
      <c r="G23" s="25">
        <f>SUM(G24:G25)</f>
        <v>28481.1</v>
      </c>
      <c r="H23" s="25">
        <f t="shared" si="3"/>
        <v>63.488854213107437</v>
      </c>
    </row>
    <row r="24" spans="1:9" s="59" customFormat="1" ht="23.25" x14ac:dyDescent="0.25">
      <c r="A24" s="56">
        <v>6711</v>
      </c>
      <c r="B24" s="57" t="s">
        <v>92</v>
      </c>
      <c r="C24" s="58">
        <v>26316.46</v>
      </c>
      <c r="D24" s="58">
        <v>44200</v>
      </c>
      <c r="E24" s="58">
        <f>F24-D24</f>
        <v>0</v>
      </c>
      <c r="F24" s="58">
        <v>44200</v>
      </c>
      <c r="G24" s="58">
        <v>27822.12</v>
      </c>
      <c r="H24" s="58">
        <f t="shared" si="3"/>
        <v>62.945972850678736</v>
      </c>
    </row>
    <row r="25" spans="1:9" s="59" customFormat="1" ht="23.25" x14ac:dyDescent="0.25">
      <c r="A25" s="56">
        <v>6712</v>
      </c>
      <c r="B25" s="57" t="s">
        <v>93</v>
      </c>
      <c r="C25" s="58">
        <v>0</v>
      </c>
      <c r="D25" s="58">
        <v>660</v>
      </c>
      <c r="E25" s="58">
        <f>F25-D25</f>
        <v>0</v>
      </c>
      <c r="F25" s="58">
        <v>660</v>
      </c>
      <c r="G25" s="58">
        <v>658.98</v>
      </c>
      <c r="H25" s="58">
        <f t="shared" si="3"/>
        <v>99.845454545454544</v>
      </c>
    </row>
    <row r="26" spans="1:9" x14ac:dyDescent="0.25">
      <c r="A26" s="23">
        <v>56</v>
      </c>
      <c r="B26" s="24" t="s">
        <v>31</v>
      </c>
      <c r="C26" s="25">
        <f>SUM(C27:C27)</f>
        <v>12584.02</v>
      </c>
      <c r="D26" s="25">
        <f>SUM(D27:D27)</f>
        <v>24090</v>
      </c>
      <c r="E26" s="25">
        <f>SUM(E27:E27)</f>
        <v>2860</v>
      </c>
      <c r="F26" s="25">
        <f>SUM(F27:F27)</f>
        <v>26950</v>
      </c>
      <c r="G26" s="25">
        <f>SUM(G27:G27)</f>
        <v>16572.39</v>
      </c>
      <c r="H26" s="25">
        <f t="shared" si="3"/>
        <v>61.493098330241182</v>
      </c>
    </row>
    <row r="27" spans="1:9" s="59" customFormat="1" ht="23.25" x14ac:dyDescent="0.25">
      <c r="A27" s="60">
        <v>6393</v>
      </c>
      <c r="B27" s="61" t="s">
        <v>98</v>
      </c>
      <c r="C27" s="62">
        <v>12584.02</v>
      </c>
      <c r="D27" s="62">
        <v>24090</v>
      </c>
      <c r="E27" s="62">
        <f>F27-D27</f>
        <v>2860</v>
      </c>
      <c r="F27" s="62">
        <v>26950</v>
      </c>
      <c r="G27" s="62">
        <v>16572.39</v>
      </c>
      <c r="H27" s="63">
        <f t="shared" si="3"/>
        <v>61.493098330241182</v>
      </c>
    </row>
    <row r="28" spans="1:9" x14ac:dyDescent="0.25">
      <c r="A28" s="21">
        <v>6</v>
      </c>
      <c r="B28" s="22" t="s">
        <v>32</v>
      </c>
      <c r="C28" s="20">
        <f t="shared" ref="C28:H28" si="4">C29</f>
        <v>212.36</v>
      </c>
      <c r="D28" s="20">
        <f t="shared" si="4"/>
        <v>1800</v>
      </c>
      <c r="E28" s="20">
        <f t="shared" si="4"/>
        <v>0</v>
      </c>
      <c r="F28" s="20">
        <f t="shared" si="4"/>
        <v>1800</v>
      </c>
      <c r="G28" s="20">
        <f t="shared" si="4"/>
        <v>0</v>
      </c>
      <c r="H28" s="20">
        <f t="shared" si="4"/>
        <v>0</v>
      </c>
    </row>
    <row r="29" spans="1:9" x14ac:dyDescent="0.25">
      <c r="A29" s="23">
        <v>61</v>
      </c>
      <c r="B29" s="24" t="s">
        <v>32</v>
      </c>
      <c r="C29" s="25">
        <f>SUM(C30)</f>
        <v>212.36</v>
      </c>
      <c r="D29" s="25">
        <f>SUM(D30)</f>
        <v>1800</v>
      </c>
      <c r="E29" s="25">
        <f>SUM(E30)</f>
        <v>0</v>
      </c>
      <c r="F29" s="25">
        <f>SUM(F30)</f>
        <v>1800</v>
      </c>
      <c r="G29" s="25">
        <f>SUM(G30)</f>
        <v>0</v>
      </c>
      <c r="H29" s="25">
        <f>(G29/F29)*100</f>
        <v>0</v>
      </c>
    </row>
    <row r="30" spans="1:9" s="64" customFormat="1" x14ac:dyDescent="0.25">
      <c r="A30" s="60">
        <v>6631</v>
      </c>
      <c r="B30" s="61" t="s">
        <v>99</v>
      </c>
      <c r="C30" s="62">
        <v>212.36</v>
      </c>
      <c r="D30" s="62">
        <v>1800</v>
      </c>
      <c r="E30" s="62">
        <f>F30-D30</f>
        <v>0</v>
      </c>
      <c r="F30" s="62">
        <v>1800</v>
      </c>
      <c r="G30" s="62">
        <v>0</v>
      </c>
      <c r="H30" s="62">
        <f>(G30/F30)*100</f>
        <v>0</v>
      </c>
    </row>
    <row r="31" spans="1:9" x14ac:dyDescent="0.25">
      <c r="A31" s="21">
        <v>4</v>
      </c>
      <c r="B31" s="22" t="s">
        <v>33</v>
      </c>
      <c r="C31" s="20">
        <f t="shared" ref="C31:H31" si="5">C32</f>
        <v>17248.63</v>
      </c>
      <c r="D31" s="20">
        <f t="shared" si="5"/>
        <v>40700</v>
      </c>
      <c r="E31" s="20">
        <f t="shared" si="5"/>
        <v>-15000</v>
      </c>
      <c r="F31" s="20">
        <f t="shared" si="5"/>
        <v>25700</v>
      </c>
      <c r="G31" s="20">
        <f t="shared" si="5"/>
        <v>14185.55</v>
      </c>
      <c r="H31" s="20">
        <f t="shared" si="5"/>
        <v>55.196692607003882</v>
      </c>
    </row>
    <row r="32" spans="1:9" s="65" customFormat="1" x14ac:dyDescent="0.25">
      <c r="A32" s="23">
        <v>445</v>
      </c>
      <c r="B32" s="24" t="s">
        <v>34</v>
      </c>
      <c r="C32" s="25">
        <f>SUM(C33)</f>
        <v>17248.63</v>
      </c>
      <c r="D32" s="25">
        <f>SUM(D33)</f>
        <v>40700</v>
      </c>
      <c r="E32" s="25">
        <f>SUM(E33)</f>
        <v>-15000</v>
      </c>
      <c r="F32" s="25">
        <f>SUM(F33)</f>
        <v>25700</v>
      </c>
      <c r="G32" s="25">
        <f>SUM(G33)</f>
        <v>14185.55</v>
      </c>
      <c r="H32" s="25">
        <f>(G32/F32)*100</f>
        <v>55.196692607003882</v>
      </c>
    </row>
    <row r="33" spans="1:8" s="64" customFormat="1" x14ac:dyDescent="0.25">
      <c r="A33" s="60">
        <v>6526</v>
      </c>
      <c r="B33" s="61" t="s">
        <v>100</v>
      </c>
      <c r="C33" s="62">
        <v>17248.63</v>
      </c>
      <c r="D33" s="62">
        <v>40700</v>
      </c>
      <c r="E33" s="62">
        <f>F33-D33</f>
        <v>-15000</v>
      </c>
      <c r="F33" s="62">
        <v>25700</v>
      </c>
      <c r="G33" s="62">
        <v>14185.55</v>
      </c>
      <c r="H33" s="62">
        <f>(G33/F33)*100</f>
        <v>55.196692607003882</v>
      </c>
    </row>
    <row r="34" spans="1:8" ht="23.25" x14ac:dyDescent="0.25">
      <c r="A34" s="21">
        <v>7</v>
      </c>
      <c r="B34" s="22" t="s">
        <v>35</v>
      </c>
      <c r="C34" s="20">
        <f t="shared" ref="C34:H34" si="6">C35</f>
        <v>321.63</v>
      </c>
      <c r="D34" s="20">
        <f t="shared" si="6"/>
        <v>700</v>
      </c>
      <c r="E34" s="20">
        <f t="shared" si="6"/>
        <v>0</v>
      </c>
      <c r="F34" s="20">
        <f t="shared" si="6"/>
        <v>700</v>
      </c>
      <c r="G34" s="20">
        <f t="shared" si="6"/>
        <v>322.39</v>
      </c>
      <c r="H34" s="20">
        <f t="shared" si="6"/>
        <v>46.055714285714281</v>
      </c>
    </row>
    <row r="35" spans="1:8" x14ac:dyDescent="0.25">
      <c r="A35" s="23">
        <v>72</v>
      </c>
      <c r="B35" s="24" t="s">
        <v>36</v>
      </c>
      <c r="C35" s="25">
        <f>SUM(C36)</f>
        <v>321.63</v>
      </c>
      <c r="D35" s="25">
        <f>SUM(D36)</f>
        <v>700</v>
      </c>
      <c r="E35" s="25">
        <f>SUM(E36)</f>
        <v>0</v>
      </c>
      <c r="F35" s="25">
        <f>SUM(F36)</f>
        <v>700</v>
      </c>
      <c r="G35" s="25">
        <f>SUM(G36)</f>
        <v>322.39</v>
      </c>
      <c r="H35" s="25">
        <f>(G35/F35)*100</f>
        <v>46.055714285714281</v>
      </c>
    </row>
    <row r="36" spans="1:8" s="64" customFormat="1" x14ac:dyDescent="0.25">
      <c r="A36" s="60">
        <v>6526</v>
      </c>
      <c r="B36" s="61" t="s">
        <v>100</v>
      </c>
      <c r="C36" s="62">
        <v>321.63</v>
      </c>
      <c r="D36" s="62">
        <v>700</v>
      </c>
      <c r="E36" s="62">
        <f>F36-D36</f>
        <v>0</v>
      </c>
      <c r="F36" s="62">
        <v>700</v>
      </c>
      <c r="G36" s="62">
        <v>322.39</v>
      </c>
      <c r="H36" s="62">
        <f>(G36/F36)*100</f>
        <v>46.055714285714281</v>
      </c>
    </row>
    <row r="37" spans="1:8" x14ac:dyDescent="0.25">
      <c r="A37" s="26">
        <v>3</v>
      </c>
      <c r="B37" s="27" t="s">
        <v>37</v>
      </c>
      <c r="C37" s="28">
        <f t="shared" ref="C37:H37" si="7">C38</f>
        <v>1235.3800000000001</v>
      </c>
      <c r="D37" s="28">
        <f t="shared" si="7"/>
        <v>2200</v>
      </c>
      <c r="E37" s="28">
        <f t="shared" si="7"/>
        <v>800</v>
      </c>
      <c r="F37" s="28">
        <f t="shared" si="7"/>
        <v>3000</v>
      </c>
      <c r="G37" s="28">
        <f t="shared" si="7"/>
        <v>1004.78</v>
      </c>
      <c r="H37" s="28">
        <f t="shared" si="7"/>
        <v>33.492666666666665</v>
      </c>
    </row>
    <row r="38" spans="1:8" x14ac:dyDescent="0.25">
      <c r="A38" s="23">
        <v>31</v>
      </c>
      <c r="B38" s="24" t="s">
        <v>38</v>
      </c>
      <c r="C38" s="25">
        <f>SUM(C39)</f>
        <v>1235.3800000000001</v>
      </c>
      <c r="D38" s="25">
        <f>SUM(D39)</f>
        <v>2200</v>
      </c>
      <c r="E38" s="25">
        <f>SUM(E39)</f>
        <v>800</v>
      </c>
      <c r="F38" s="25">
        <f>SUM(F39)</f>
        <v>3000</v>
      </c>
      <c r="G38" s="25">
        <f>SUM(G39)</f>
        <v>1004.78</v>
      </c>
      <c r="H38" s="25">
        <f>(G38/F38)*100</f>
        <v>33.492666666666665</v>
      </c>
    </row>
    <row r="39" spans="1:8" s="64" customFormat="1" x14ac:dyDescent="0.25">
      <c r="A39" s="60">
        <v>6615</v>
      </c>
      <c r="B39" s="61" t="s">
        <v>101</v>
      </c>
      <c r="C39" s="62">
        <v>1235.3800000000001</v>
      </c>
      <c r="D39" s="62">
        <v>2200</v>
      </c>
      <c r="E39" s="62">
        <f>F39-D39</f>
        <v>800</v>
      </c>
      <c r="F39" s="62">
        <v>3000</v>
      </c>
      <c r="G39" s="62">
        <v>1004.78</v>
      </c>
      <c r="H39" s="62">
        <f>(G39/F39)*100</f>
        <v>33.492666666666665</v>
      </c>
    </row>
    <row r="40" spans="1:8" x14ac:dyDescent="0.25">
      <c r="A40" s="26">
        <v>9</v>
      </c>
      <c r="B40" s="27" t="s">
        <v>103</v>
      </c>
      <c r="C40" s="28">
        <f t="shared" ref="C40:H40" si="8">C41</f>
        <v>0</v>
      </c>
      <c r="D40" s="28">
        <f t="shared" si="8"/>
        <v>13000</v>
      </c>
      <c r="E40" s="28">
        <f t="shared" si="8"/>
        <v>6000</v>
      </c>
      <c r="F40" s="28">
        <f t="shared" si="8"/>
        <v>19000</v>
      </c>
      <c r="G40" s="28">
        <f t="shared" si="8"/>
        <v>0</v>
      </c>
      <c r="H40" s="28">
        <f t="shared" si="8"/>
        <v>0</v>
      </c>
    </row>
    <row r="41" spans="1:8" x14ac:dyDescent="0.25">
      <c r="A41" s="23">
        <v>956</v>
      </c>
      <c r="B41" s="24" t="s">
        <v>105</v>
      </c>
      <c r="C41" s="25">
        <f>SUM(C42)</f>
        <v>0</v>
      </c>
      <c r="D41" s="25">
        <f>SUM(D42)</f>
        <v>13000</v>
      </c>
      <c r="E41" s="25">
        <f>SUM(E42)</f>
        <v>6000</v>
      </c>
      <c r="F41" s="25">
        <f>SUM(F42)</f>
        <v>19000</v>
      </c>
      <c r="G41" s="25">
        <f>SUM(G42)</f>
        <v>0</v>
      </c>
      <c r="H41" s="25">
        <f>(G41/F41)*100</f>
        <v>0</v>
      </c>
    </row>
    <row r="42" spans="1:8" s="64" customFormat="1" x14ac:dyDescent="0.25">
      <c r="A42" s="60">
        <v>9221</v>
      </c>
      <c r="B42" s="61" t="s">
        <v>105</v>
      </c>
      <c r="C42" s="62">
        <v>0</v>
      </c>
      <c r="D42" s="62">
        <v>13000</v>
      </c>
      <c r="E42" s="62">
        <f>F42-D42</f>
        <v>6000</v>
      </c>
      <c r="F42" s="62">
        <v>19000</v>
      </c>
      <c r="G42" s="62">
        <v>0</v>
      </c>
      <c r="H42" s="62">
        <f>(G42/F42)*100</f>
        <v>0</v>
      </c>
    </row>
    <row r="43" spans="1:8" x14ac:dyDescent="0.25">
      <c r="A43" s="4"/>
      <c r="B43" s="6"/>
      <c r="C43" s="4"/>
      <c r="D43" s="4"/>
      <c r="E43" s="4"/>
      <c r="F43" s="4"/>
      <c r="G43" s="4"/>
      <c r="H43" s="5"/>
    </row>
  </sheetData>
  <mergeCells count="4">
    <mergeCell ref="A3:H3"/>
    <mergeCell ref="A4:H4"/>
    <mergeCell ref="A8:B8"/>
    <mergeCell ref="A9:B9"/>
  </mergeCells>
  <pageMargins left="0.7" right="0.7" top="0.75" bottom="0.75" header="0.3" footer="0.3"/>
  <pageSetup paperSize="9" scale="97" orientation="landscape" verticalDpi="0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Normal="100" workbookViewId="0">
      <selection activeCell="A146" sqref="A146"/>
    </sheetView>
  </sheetViews>
  <sheetFormatPr defaultRowHeight="15" x14ac:dyDescent="0.25"/>
  <cols>
    <col min="1" max="1" width="9.42578125" customWidth="1"/>
    <col min="2" max="2" width="47.42578125" style="2" customWidth="1"/>
    <col min="3" max="7" width="13.7109375" customWidth="1"/>
    <col min="8" max="8" width="10" style="3" customWidth="1"/>
  </cols>
  <sheetData>
    <row r="1" spans="1:9" x14ac:dyDescent="0.25">
      <c r="A1" s="10" t="s">
        <v>0</v>
      </c>
    </row>
    <row r="3" spans="1:9" x14ac:dyDescent="0.25">
      <c r="A3" s="82" t="s">
        <v>51</v>
      </c>
      <c r="B3" s="82"/>
      <c r="C3" s="82"/>
      <c r="D3" s="82"/>
      <c r="E3" s="82"/>
      <c r="F3" s="82"/>
      <c r="G3" s="82"/>
      <c r="H3" s="82"/>
    </row>
    <row r="4" spans="1:9" x14ac:dyDescent="0.25">
      <c r="A4" s="82" t="s">
        <v>52</v>
      </c>
      <c r="B4" s="82"/>
      <c r="C4" s="82"/>
      <c r="D4" s="82"/>
      <c r="E4" s="82"/>
      <c r="F4" s="82"/>
      <c r="G4" s="82"/>
      <c r="H4" s="82"/>
    </row>
    <row r="5" spans="1:9" ht="15.75" thickBot="1" x14ac:dyDescent="0.3"/>
    <row r="6" spans="1:9" s="2" customFormat="1" ht="24.75" x14ac:dyDescent="0.25">
      <c r="A6" s="13" t="s">
        <v>2</v>
      </c>
      <c r="B6" s="14" t="s">
        <v>3</v>
      </c>
      <c r="C6" s="14" t="s">
        <v>56</v>
      </c>
      <c r="D6" s="14" t="s">
        <v>53</v>
      </c>
      <c r="E6" s="14" t="s">
        <v>6</v>
      </c>
      <c r="F6" s="14" t="s">
        <v>54</v>
      </c>
      <c r="G6" s="14" t="s">
        <v>55</v>
      </c>
      <c r="H6" s="15" t="s">
        <v>11</v>
      </c>
    </row>
    <row r="7" spans="1:9" ht="12" customHeight="1" thickBot="1" x14ac:dyDescent="0.3">
      <c r="A7" s="33"/>
      <c r="B7" s="34"/>
      <c r="C7" s="35" t="s">
        <v>4</v>
      </c>
      <c r="D7" s="35" t="s">
        <v>5</v>
      </c>
      <c r="E7" s="35" t="s">
        <v>7</v>
      </c>
      <c r="F7" s="35" t="s">
        <v>8</v>
      </c>
      <c r="G7" s="35" t="s">
        <v>10</v>
      </c>
      <c r="H7" s="36" t="s">
        <v>12</v>
      </c>
      <c r="I7" s="1"/>
    </row>
    <row r="8" spans="1:9" ht="15.75" customHeight="1" thickBot="1" x14ac:dyDescent="0.3">
      <c r="A8" s="87" t="s">
        <v>21</v>
      </c>
      <c r="B8" s="88"/>
      <c r="C8" s="47">
        <f t="shared" ref="C8:H10" si="0">C9</f>
        <v>481636.77999999991</v>
      </c>
      <c r="D8" s="48">
        <f t="shared" si="0"/>
        <v>1063270</v>
      </c>
      <c r="E8" s="48">
        <f t="shared" si="0"/>
        <v>60440</v>
      </c>
      <c r="F8" s="48">
        <f t="shared" si="0"/>
        <v>1123710</v>
      </c>
      <c r="G8" s="48">
        <f t="shared" si="0"/>
        <v>571009.08999999985</v>
      </c>
      <c r="H8" s="49">
        <f t="shared" si="0"/>
        <v>50.814630999101176</v>
      </c>
      <c r="I8" s="1"/>
    </row>
    <row r="9" spans="1:9" ht="15.75" customHeight="1" thickBot="1" x14ac:dyDescent="0.3">
      <c r="A9" s="89" t="s">
        <v>22</v>
      </c>
      <c r="B9" s="90"/>
      <c r="C9" s="44">
        <f t="shared" si="0"/>
        <v>481636.77999999991</v>
      </c>
      <c r="D9" s="45">
        <f t="shared" si="0"/>
        <v>1063270</v>
      </c>
      <c r="E9" s="45">
        <f t="shared" si="0"/>
        <v>60440</v>
      </c>
      <c r="F9" s="45">
        <f t="shared" si="0"/>
        <v>1123710</v>
      </c>
      <c r="G9" s="45">
        <f t="shared" si="0"/>
        <v>571009.08999999985</v>
      </c>
      <c r="H9" s="46">
        <f t="shared" si="0"/>
        <v>50.814630999101176</v>
      </c>
      <c r="I9" s="1"/>
    </row>
    <row r="10" spans="1:9" ht="16.5" customHeight="1" x14ac:dyDescent="0.25">
      <c r="A10" s="40" t="s">
        <v>23</v>
      </c>
      <c r="B10" s="41" t="s">
        <v>24</v>
      </c>
      <c r="C10" s="42">
        <f t="shared" si="0"/>
        <v>481636.77999999991</v>
      </c>
      <c r="D10" s="43">
        <f t="shared" si="0"/>
        <v>1063270</v>
      </c>
      <c r="E10" s="43">
        <f t="shared" si="0"/>
        <v>60440</v>
      </c>
      <c r="F10" s="43">
        <f t="shared" si="0"/>
        <v>1123710</v>
      </c>
      <c r="G10" s="43">
        <f t="shared" si="0"/>
        <v>571009.08999999985</v>
      </c>
      <c r="H10" s="43">
        <f t="shared" si="0"/>
        <v>50.814630999101176</v>
      </c>
      <c r="I10" s="1"/>
    </row>
    <row r="11" spans="1:9" ht="16.5" customHeight="1" x14ac:dyDescent="0.25">
      <c r="A11" s="38" t="s">
        <v>25</v>
      </c>
      <c r="B11" s="39" t="s">
        <v>26</v>
      </c>
      <c r="C11" s="37">
        <f>C12+C133</f>
        <v>481636.77999999991</v>
      </c>
      <c r="D11" s="37">
        <f>D12+D133</f>
        <v>1063270</v>
      </c>
      <c r="E11" s="37">
        <f>E12+E133</f>
        <v>60440</v>
      </c>
      <c r="F11" s="37">
        <f>F12+F133</f>
        <v>1123710</v>
      </c>
      <c r="G11" s="37">
        <f>G12+G133</f>
        <v>571009.08999999985</v>
      </c>
      <c r="H11" s="37">
        <f>(G11/F11)*100</f>
        <v>50.814630999101176</v>
      </c>
      <c r="I11" s="1"/>
    </row>
    <row r="12" spans="1:9" ht="16.5" customHeight="1" x14ac:dyDescent="0.25">
      <c r="A12" s="54">
        <v>151001</v>
      </c>
      <c r="B12" s="39" t="s">
        <v>39</v>
      </c>
      <c r="C12" s="37">
        <f>C13+C83+C97+C104+C110+C113+C120+C123+C129</f>
        <v>481536.34999999992</v>
      </c>
      <c r="D12" s="37">
        <f>D13+D83+D97+D104+D110+D113+D120+D123+D129</f>
        <v>1055110</v>
      </c>
      <c r="E12" s="37">
        <f>E13+E83+E97+E104+E110+E113+E120+E123+E129</f>
        <v>59640</v>
      </c>
      <c r="F12" s="37">
        <f>F13+F83+F97+F104+F110+F113+F120+F123+F129</f>
        <v>1114750</v>
      </c>
      <c r="G12" s="37">
        <f>G13+G83+G97+G104+G110+G113+G120+G123+G129</f>
        <v>568965.45999999985</v>
      </c>
      <c r="H12" s="37">
        <f>(G12/F12)*100</f>
        <v>51.039736263736245</v>
      </c>
      <c r="I12" s="1"/>
    </row>
    <row r="13" spans="1:9" ht="16.5" customHeight="1" x14ac:dyDescent="0.25">
      <c r="A13" s="38">
        <v>15100101</v>
      </c>
      <c r="B13" s="39" t="s">
        <v>40</v>
      </c>
      <c r="C13" s="37">
        <f>C14+C21+C65+C71+C75+C78</f>
        <v>456455.02999999991</v>
      </c>
      <c r="D13" s="37">
        <f>D14+D21+D65+D71+D75+D78</f>
        <v>1018020</v>
      </c>
      <c r="E13" s="37">
        <f>E14+E21+E65+E71+E75+E78</f>
        <v>-14700</v>
      </c>
      <c r="F13" s="37">
        <f>F14+F21+F65+F71+F75+F78</f>
        <v>1003320</v>
      </c>
      <c r="G13" s="37">
        <f>G14+G21+G65+G71+G75+G78</f>
        <v>512129.25999999995</v>
      </c>
      <c r="H13" s="37">
        <f>(G13/F13)*100</f>
        <v>51.043461707132323</v>
      </c>
      <c r="I13" s="1"/>
    </row>
    <row r="14" spans="1:9" x14ac:dyDescent="0.25">
      <c r="A14" s="29">
        <v>1</v>
      </c>
      <c r="B14" s="29" t="s">
        <v>27</v>
      </c>
      <c r="C14" s="31">
        <f t="shared" ref="C14:H14" si="1">C15</f>
        <v>19408.79</v>
      </c>
      <c r="D14" s="31">
        <f t="shared" si="1"/>
        <v>40800</v>
      </c>
      <c r="E14" s="31">
        <f t="shared" si="1"/>
        <v>0</v>
      </c>
      <c r="F14" s="31">
        <f t="shared" si="1"/>
        <v>40800</v>
      </c>
      <c r="G14" s="31">
        <f t="shared" si="1"/>
        <v>21659.260000000002</v>
      </c>
      <c r="H14" s="31">
        <f t="shared" si="1"/>
        <v>53.086421568627451</v>
      </c>
    </row>
    <row r="15" spans="1:9" x14ac:dyDescent="0.25">
      <c r="A15" s="30">
        <v>11</v>
      </c>
      <c r="B15" s="30" t="s">
        <v>27</v>
      </c>
      <c r="C15" s="32">
        <f>SUM(C16:C20)</f>
        <v>19408.79</v>
      </c>
      <c r="D15" s="32">
        <f>SUM(D16:D20)</f>
        <v>40800</v>
      </c>
      <c r="E15" s="32">
        <f>SUM(E16:E20)</f>
        <v>0</v>
      </c>
      <c r="F15" s="32">
        <f>SUM(F16:F20)</f>
        <v>40800</v>
      </c>
      <c r="G15" s="32">
        <f>SUM(G16:G20)</f>
        <v>21659.260000000002</v>
      </c>
      <c r="H15" s="32">
        <f>(G15/F15)*100</f>
        <v>53.086421568627451</v>
      </c>
    </row>
    <row r="16" spans="1:9" s="4" customFormat="1" x14ac:dyDescent="0.25">
      <c r="A16" s="60">
        <v>3111</v>
      </c>
      <c r="B16" s="61" t="s">
        <v>57</v>
      </c>
      <c r="C16" s="62">
        <v>16474.8</v>
      </c>
      <c r="D16" s="62">
        <v>33200</v>
      </c>
      <c r="E16" s="62">
        <f t="shared" ref="E16:E20" si="2">F16-D16</f>
        <v>0</v>
      </c>
      <c r="F16" s="62">
        <v>33200</v>
      </c>
      <c r="G16" s="62">
        <v>18572.400000000001</v>
      </c>
      <c r="H16" s="12">
        <f t="shared" ref="H16:H20" si="3">(G16/F16)*100</f>
        <v>55.940963855421685</v>
      </c>
    </row>
    <row r="17" spans="1:9" s="4" customFormat="1" x14ac:dyDescent="0.25">
      <c r="A17" s="60">
        <v>3121</v>
      </c>
      <c r="B17" s="61" t="s">
        <v>14</v>
      </c>
      <c r="C17" s="62">
        <v>199.08</v>
      </c>
      <c r="D17" s="62">
        <v>1400</v>
      </c>
      <c r="E17" s="62">
        <f t="shared" si="2"/>
        <v>0</v>
      </c>
      <c r="F17" s="62">
        <v>1400</v>
      </c>
      <c r="G17" s="62">
        <v>0</v>
      </c>
      <c r="H17" s="12">
        <f t="shared" si="3"/>
        <v>0</v>
      </c>
    </row>
    <row r="18" spans="1:9" s="4" customFormat="1" x14ac:dyDescent="0.25">
      <c r="A18" s="60">
        <v>3132</v>
      </c>
      <c r="B18" s="61" t="s">
        <v>15</v>
      </c>
      <c r="C18" s="62">
        <v>2718.34</v>
      </c>
      <c r="D18" s="62">
        <v>5470</v>
      </c>
      <c r="E18" s="62">
        <f t="shared" si="2"/>
        <v>0</v>
      </c>
      <c r="F18" s="62">
        <v>5470</v>
      </c>
      <c r="G18" s="62">
        <v>3064.46</v>
      </c>
      <c r="H18" s="12">
        <f t="shared" si="3"/>
        <v>56.023034734917729</v>
      </c>
    </row>
    <row r="19" spans="1:9" s="4" customFormat="1" x14ac:dyDescent="0.25">
      <c r="A19" s="60">
        <v>3212</v>
      </c>
      <c r="B19" s="61" t="s">
        <v>58</v>
      </c>
      <c r="C19" s="62">
        <v>16.57</v>
      </c>
      <c r="D19" s="62">
        <v>130</v>
      </c>
      <c r="E19" s="62">
        <f t="shared" si="2"/>
        <v>0</v>
      </c>
      <c r="F19" s="62">
        <v>130</v>
      </c>
      <c r="G19" s="62">
        <v>22.4</v>
      </c>
      <c r="H19" s="12">
        <f t="shared" si="3"/>
        <v>17.23076923076923</v>
      </c>
    </row>
    <row r="20" spans="1:9" s="4" customFormat="1" x14ac:dyDescent="0.25">
      <c r="A20" s="60">
        <v>3221</v>
      </c>
      <c r="B20" s="61" t="s">
        <v>59</v>
      </c>
      <c r="C20" s="62">
        <v>0</v>
      </c>
      <c r="D20" s="62">
        <v>600</v>
      </c>
      <c r="E20" s="62">
        <f t="shared" si="2"/>
        <v>0</v>
      </c>
      <c r="F20" s="62">
        <v>600</v>
      </c>
      <c r="G20" s="62">
        <v>0</v>
      </c>
      <c r="H20" s="12">
        <f t="shared" si="3"/>
        <v>0</v>
      </c>
    </row>
    <row r="21" spans="1:9" x14ac:dyDescent="0.25">
      <c r="A21" s="26">
        <v>5</v>
      </c>
      <c r="B21" s="27" t="s">
        <v>28</v>
      </c>
      <c r="C21" s="28">
        <f>C22+C41+C43</f>
        <v>419598.37999999995</v>
      </c>
      <c r="D21" s="28">
        <f>D22+D41+D43</f>
        <v>934320</v>
      </c>
      <c r="E21" s="28">
        <f>E22+E41+E43</f>
        <v>300</v>
      </c>
      <c r="F21" s="28">
        <f>F22+F41+F43</f>
        <v>934620</v>
      </c>
      <c r="G21" s="28">
        <f>G22+G41+G43</f>
        <v>476722.98999999993</v>
      </c>
      <c r="H21" s="28">
        <f>(G21/F21)*100</f>
        <v>51.00714621985405</v>
      </c>
    </row>
    <row r="22" spans="1:9" x14ac:dyDescent="0.25">
      <c r="A22" s="23">
        <v>51</v>
      </c>
      <c r="B22" s="24" t="s">
        <v>29</v>
      </c>
      <c r="C22" s="25">
        <f>SUM(C23:C40)</f>
        <v>392112.00999999995</v>
      </c>
      <c r="D22" s="25">
        <f>SUM(D23:D40)</f>
        <v>890120</v>
      </c>
      <c r="E22" s="25">
        <f>SUM(E23:E40)</f>
        <v>0</v>
      </c>
      <c r="F22" s="25">
        <f>SUM(F23:F40)</f>
        <v>890120</v>
      </c>
      <c r="G22" s="25">
        <f>SUM(G23:G40)</f>
        <v>443668.17999999993</v>
      </c>
      <c r="H22" s="25">
        <f>(G22/F22)*100</f>
        <v>49.843636813013973</v>
      </c>
      <c r="I22" s="3"/>
    </row>
    <row r="23" spans="1:9" s="4" customFormat="1" x14ac:dyDescent="0.25">
      <c r="A23" s="60">
        <v>3111</v>
      </c>
      <c r="B23" s="61" t="s">
        <v>57</v>
      </c>
      <c r="C23" s="62">
        <v>314373.05</v>
      </c>
      <c r="D23" s="62">
        <v>706320</v>
      </c>
      <c r="E23" s="62">
        <f t="shared" ref="E23:E40" si="4">F23-D23</f>
        <v>0</v>
      </c>
      <c r="F23" s="62">
        <v>706320</v>
      </c>
      <c r="G23" s="62">
        <v>351794.18</v>
      </c>
      <c r="H23" s="12">
        <f t="shared" ref="H23:H39" si="5">(G23/F23)*100</f>
        <v>49.806628723524746</v>
      </c>
    </row>
    <row r="24" spans="1:9" s="4" customFormat="1" x14ac:dyDescent="0.25">
      <c r="A24" s="60">
        <v>3121</v>
      </c>
      <c r="B24" s="61" t="s">
        <v>14</v>
      </c>
      <c r="C24" s="62">
        <v>10965.06</v>
      </c>
      <c r="D24" s="62">
        <v>24300</v>
      </c>
      <c r="E24" s="62">
        <f t="shared" si="4"/>
        <v>0</v>
      </c>
      <c r="F24" s="62">
        <v>24300</v>
      </c>
      <c r="G24" s="62">
        <v>20697.7</v>
      </c>
      <c r="H24" s="12">
        <f t="shared" si="5"/>
        <v>85.175720164609061</v>
      </c>
    </row>
    <row r="25" spans="1:9" s="4" customFormat="1" x14ac:dyDescent="0.25">
      <c r="A25" s="60">
        <v>3132</v>
      </c>
      <c r="B25" s="61" t="s">
        <v>60</v>
      </c>
      <c r="C25" s="62">
        <v>51862.66</v>
      </c>
      <c r="D25" s="62">
        <v>116100</v>
      </c>
      <c r="E25" s="62">
        <f t="shared" si="4"/>
        <v>-100</v>
      </c>
      <c r="F25" s="62">
        <v>116000</v>
      </c>
      <c r="G25" s="62">
        <v>58042.47</v>
      </c>
      <c r="H25" s="12">
        <f t="shared" si="5"/>
        <v>50.036612068965511</v>
      </c>
    </row>
    <row r="26" spans="1:9" s="4" customFormat="1" x14ac:dyDescent="0.25">
      <c r="A26" s="60">
        <v>3133</v>
      </c>
      <c r="B26" s="61" t="s">
        <v>61</v>
      </c>
      <c r="C26" s="62">
        <v>15.11</v>
      </c>
      <c r="D26" s="62">
        <v>0</v>
      </c>
      <c r="E26" s="62">
        <f t="shared" ref="E26" si="6">F26-D26</f>
        <v>100</v>
      </c>
      <c r="F26" s="62">
        <v>100</v>
      </c>
      <c r="G26" s="62">
        <v>6.25</v>
      </c>
      <c r="H26" s="12">
        <f t="shared" ref="H26" si="7">(G26/F26)*100</f>
        <v>6.25</v>
      </c>
    </row>
    <row r="27" spans="1:9" s="4" customFormat="1" x14ac:dyDescent="0.25">
      <c r="A27" s="60">
        <v>3211</v>
      </c>
      <c r="B27" s="61" t="s">
        <v>62</v>
      </c>
      <c r="C27" s="62">
        <v>170.41</v>
      </c>
      <c r="D27" s="62">
        <v>150</v>
      </c>
      <c r="E27" s="62">
        <f t="shared" si="4"/>
        <v>250</v>
      </c>
      <c r="F27" s="62">
        <v>400</v>
      </c>
      <c r="G27" s="62">
        <v>183.44</v>
      </c>
      <c r="H27" s="12">
        <f t="shared" si="5"/>
        <v>45.86</v>
      </c>
    </row>
    <row r="28" spans="1:9" s="4" customFormat="1" x14ac:dyDescent="0.25">
      <c r="A28" s="60">
        <v>3212</v>
      </c>
      <c r="B28" s="61" t="s">
        <v>58</v>
      </c>
      <c r="C28" s="62">
        <v>9292.85</v>
      </c>
      <c r="D28" s="62">
        <v>16500</v>
      </c>
      <c r="E28" s="62">
        <f t="shared" ref="E28" si="8">F28-D28</f>
        <v>0</v>
      </c>
      <c r="F28" s="62">
        <v>16500</v>
      </c>
      <c r="G28" s="62">
        <v>9763.42</v>
      </c>
      <c r="H28" s="12">
        <f t="shared" ref="H28" si="9">(G28/F28)*100</f>
        <v>59.172242424242427</v>
      </c>
    </row>
    <row r="29" spans="1:9" s="4" customFormat="1" x14ac:dyDescent="0.25">
      <c r="A29" s="60">
        <v>3221</v>
      </c>
      <c r="B29" s="61" t="s">
        <v>59</v>
      </c>
      <c r="C29" s="62">
        <v>0</v>
      </c>
      <c r="D29" s="62">
        <v>500</v>
      </c>
      <c r="E29" s="62">
        <f t="shared" si="4"/>
        <v>0</v>
      </c>
      <c r="F29" s="62">
        <v>500</v>
      </c>
      <c r="G29" s="62">
        <v>49.99</v>
      </c>
      <c r="H29" s="12">
        <f t="shared" si="5"/>
        <v>9.9979999999999993</v>
      </c>
    </row>
    <row r="30" spans="1:9" s="4" customFormat="1" x14ac:dyDescent="0.25">
      <c r="A30" s="60">
        <v>3225</v>
      </c>
      <c r="B30" s="61" t="s">
        <v>63</v>
      </c>
      <c r="C30" s="62">
        <v>0</v>
      </c>
      <c r="D30" s="62">
        <v>500</v>
      </c>
      <c r="E30" s="62">
        <f t="shared" ref="E30" si="10">F30-D30</f>
        <v>0</v>
      </c>
      <c r="F30" s="62">
        <v>500</v>
      </c>
      <c r="G30" s="62">
        <v>0</v>
      </c>
      <c r="H30" s="12">
        <f t="shared" ref="H30" si="11">(G30/F30)*100</f>
        <v>0</v>
      </c>
    </row>
    <row r="31" spans="1:9" s="4" customFormat="1" x14ac:dyDescent="0.25">
      <c r="A31" s="60">
        <v>3231</v>
      </c>
      <c r="B31" s="61" t="s">
        <v>64</v>
      </c>
      <c r="C31" s="62">
        <v>311.89999999999998</v>
      </c>
      <c r="D31" s="62">
        <v>350</v>
      </c>
      <c r="E31" s="62">
        <f t="shared" si="4"/>
        <v>0</v>
      </c>
      <c r="F31" s="62">
        <v>350</v>
      </c>
      <c r="G31" s="62">
        <v>0</v>
      </c>
      <c r="H31" s="12">
        <f t="shared" si="5"/>
        <v>0</v>
      </c>
    </row>
    <row r="32" spans="1:9" s="4" customFormat="1" x14ac:dyDescent="0.25">
      <c r="A32" s="60">
        <v>3236</v>
      </c>
      <c r="B32" s="61" t="s">
        <v>65</v>
      </c>
      <c r="C32" s="62">
        <v>499.04</v>
      </c>
      <c r="D32" s="62">
        <v>500</v>
      </c>
      <c r="E32" s="62">
        <f t="shared" ref="E32:E34" si="12">F32-D32</f>
        <v>-250</v>
      </c>
      <c r="F32" s="62">
        <v>250</v>
      </c>
      <c r="G32" s="62">
        <v>0</v>
      </c>
      <c r="H32" s="12">
        <f t="shared" ref="H32:H34" si="13">(G32/F32)*100</f>
        <v>0</v>
      </c>
    </row>
    <row r="33" spans="1:8" s="4" customFormat="1" x14ac:dyDescent="0.25">
      <c r="A33" s="60">
        <v>3237</v>
      </c>
      <c r="B33" s="61" t="s">
        <v>66</v>
      </c>
      <c r="C33" s="62">
        <v>0</v>
      </c>
      <c r="D33" s="62">
        <v>150</v>
      </c>
      <c r="E33" s="62">
        <f t="shared" si="12"/>
        <v>0</v>
      </c>
      <c r="F33" s="62">
        <v>150</v>
      </c>
      <c r="G33" s="62">
        <v>35.299999999999997</v>
      </c>
      <c r="H33" s="12">
        <f t="shared" si="13"/>
        <v>23.533333333333331</v>
      </c>
    </row>
    <row r="34" spans="1:8" s="4" customFormat="1" x14ac:dyDescent="0.25">
      <c r="A34" s="60">
        <v>3239</v>
      </c>
      <c r="B34" s="61" t="s">
        <v>67</v>
      </c>
      <c r="C34" s="62">
        <v>868.51</v>
      </c>
      <c r="D34" s="62">
        <v>600</v>
      </c>
      <c r="E34" s="62">
        <f t="shared" si="12"/>
        <v>0</v>
      </c>
      <c r="F34" s="62">
        <v>600</v>
      </c>
      <c r="G34" s="62">
        <v>0</v>
      </c>
      <c r="H34" s="12">
        <f t="shared" si="13"/>
        <v>0</v>
      </c>
    </row>
    <row r="35" spans="1:8" s="4" customFormat="1" x14ac:dyDescent="0.25">
      <c r="A35" s="60">
        <v>3293</v>
      </c>
      <c r="B35" s="61" t="s">
        <v>68</v>
      </c>
      <c r="C35" s="62">
        <v>0</v>
      </c>
      <c r="D35" s="62">
        <v>150</v>
      </c>
      <c r="E35" s="62">
        <f t="shared" si="4"/>
        <v>0</v>
      </c>
      <c r="F35" s="62">
        <v>150</v>
      </c>
      <c r="G35" s="62">
        <v>40.54</v>
      </c>
      <c r="H35" s="12">
        <f t="shared" si="5"/>
        <v>27.026666666666664</v>
      </c>
    </row>
    <row r="36" spans="1:8" s="4" customFormat="1" x14ac:dyDescent="0.25">
      <c r="A36" s="60">
        <v>3295</v>
      </c>
      <c r="B36" s="61" t="s">
        <v>69</v>
      </c>
      <c r="C36" s="62">
        <v>2963.04</v>
      </c>
      <c r="D36" s="62">
        <v>4650</v>
      </c>
      <c r="E36" s="62">
        <f t="shared" ref="E36:E38" si="14">F36-D36</f>
        <v>0</v>
      </c>
      <c r="F36" s="62">
        <v>4650</v>
      </c>
      <c r="G36" s="62">
        <v>1947.47</v>
      </c>
      <c r="H36" s="12">
        <f t="shared" ref="H36:H38" si="15">(G36/F36)*100</f>
        <v>41.881075268817206</v>
      </c>
    </row>
    <row r="37" spans="1:8" s="4" customFormat="1" x14ac:dyDescent="0.25">
      <c r="A37" s="60">
        <v>3296</v>
      </c>
      <c r="B37" s="61" t="s">
        <v>70</v>
      </c>
      <c r="C37" s="62">
        <v>298.63</v>
      </c>
      <c r="D37" s="62">
        <v>3000</v>
      </c>
      <c r="E37" s="62">
        <f t="shared" si="14"/>
        <v>0</v>
      </c>
      <c r="F37" s="62">
        <v>3000</v>
      </c>
      <c r="G37" s="62">
        <v>839.89</v>
      </c>
      <c r="H37" s="12">
        <f t="shared" si="15"/>
        <v>27.996333333333332</v>
      </c>
    </row>
    <row r="38" spans="1:8" s="4" customFormat="1" x14ac:dyDescent="0.25">
      <c r="A38" s="60">
        <v>3299</v>
      </c>
      <c r="B38" s="61" t="s">
        <v>17</v>
      </c>
      <c r="C38" s="62">
        <v>84.61</v>
      </c>
      <c r="D38" s="62">
        <v>150</v>
      </c>
      <c r="E38" s="62">
        <f t="shared" si="14"/>
        <v>0</v>
      </c>
      <c r="F38" s="62">
        <v>150</v>
      </c>
      <c r="G38" s="62">
        <v>57.56</v>
      </c>
      <c r="H38" s="12">
        <f t="shared" si="15"/>
        <v>38.373333333333335</v>
      </c>
    </row>
    <row r="39" spans="1:8" s="4" customFormat="1" x14ac:dyDescent="0.25">
      <c r="A39" s="60">
        <v>3433</v>
      </c>
      <c r="B39" s="61" t="s">
        <v>71</v>
      </c>
      <c r="C39" s="62">
        <v>341.44</v>
      </c>
      <c r="D39" s="62">
        <v>3000</v>
      </c>
      <c r="E39" s="62">
        <f t="shared" si="4"/>
        <v>0</v>
      </c>
      <c r="F39" s="62">
        <v>3000</v>
      </c>
      <c r="G39" s="62">
        <v>184.34</v>
      </c>
      <c r="H39" s="12">
        <f t="shared" si="5"/>
        <v>6.1446666666666667</v>
      </c>
    </row>
    <row r="40" spans="1:8" x14ac:dyDescent="0.25">
      <c r="A40" s="60">
        <v>3722</v>
      </c>
      <c r="B40" s="61" t="s">
        <v>72</v>
      </c>
      <c r="C40" s="62">
        <v>65.7</v>
      </c>
      <c r="D40" s="62">
        <v>13200</v>
      </c>
      <c r="E40" s="62">
        <f t="shared" si="4"/>
        <v>0</v>
      </c>
      <c r="F40" s="62">
        <v>13200</v>
      </c>
      <c r="G40" s="62">
        <v>25.63</v>
      </c>
      <c r="H40" s="12">
        <f>(G40/F40)*100</f>
        <v>0.19416666666666665</v>
      </c>
    </row>
    <row r="41" spans="1:8" x14ac:dyDescent="0.25">
      <c r="A41" s="23">
        <v>52</v>
      </c>
      <c r="B41" s="24" t="s">
        <v>73</v>
      </c>
      <c r="C41" s="25">
        <f>SUM(C42)</f>
        <v>0</v>
      </c>
      <c r="D41" s="25">
        <f>SUM(D42)</f>
        <v>0</v>
      </c>
      <c r="E41" s="25">
        <f>SUM(E42)</f>
        <v>300</v>
      </c>
      <c r="F41" s="25">
        <f>SUM(F42)</f>
        <v>300</v>
      </c>
      <c r="G41" s="25">
        <f>SUM(G42)</f>
        <v>287.37</v>
      </c>
      <c r="H41" s="25">
        <f>(G41/F41)*100</f>
        <v>95.789999999999992</v>
      </c>
    </row>
    <row r="42" spans="1:8" s="4" customFormat="1" x14ac:dyDescent="0.25">
      <c r="A42" s="60">
        <v>3299</v>
      </c>
      <c r="B42" s="61" t="s">
        <v>17</v>
      </c>
      <c r="C42" s="62">
        <v>0</v>
      </c>
      <c r="D42" s="62">
        <v>0</v>
      </c>
      <c r="E42" s="62">
        <f t="shared" ref="E42" si="16">F42-D42</f>
        <v>300</v>
      </c>
      <c r="F42" s="62">
        <v>300</v>
      </c>
      <c r="G42" s="62">
        <v>287.37</v>
      </c>
      <c r="H42" s="62">
        <f>(G42/F42)*100</f>
        <v>95.789999999999992</v>
      </c>
    </row>
    <row r="43" spans="1:8" x14ac:dyDescent="0.25">
      <c r="A43" s="23">
        <v>54</v>
      </c>
      <c r="B43" s="24" t="s">
        <v>30</v>
      </c>
      <c r="C43" s="25">
        <f>SUM(C44:C64)</f>
        <v>27486.37</v>
      </c>
      <c r="D43" s="25">
        <f>SUM(D44:D64)</f>
        <v>44200</v>
      </c>
      <c r="E43" s="25">
        <f>SUM(E44:E64)</f>
        <v>0</v>
      </c>
      <c r="F43" s="25">
        <f>SUM(F44:F64)</f>
        <v>44200</v>
      </c>
      <c r="G43" s="25">
        <f>SUM(G44:G64)</f>
        <v>32767.439999999999</v>
      </c>
      <c r="H43" s="25">
        <f>(G43/F43)*100</f>
        <v>74.13447963800904</v>
      </c>
    </row>
    <row r="44" spans="1:8" s="4" customFormat="1" x14ac:dyDescent="0.25">
      <c r="A44" s="60">
        <v>3211</v>
      </c>
      <c r="B44" s="61" t="s">
        <v>62</v>
      </c>
      <c r="C44" s="62">
        <v>2043.91</v>
      </c>
      <c r="D44" s="62">
        <v>2000</v>
      </c>
      <c r="E44" s="62">
        <f t="shared" ref="E44:E60" si="17">F44-D44</f>
        <v>-320</v>
      </c>
      <c r="F44" s="62">
        <v>1680</v>
      </c>
      <c r="G44" s="62">
        <v>1280.73</v>
      </c>
      <c r="H44" s="12">
        <f t="shared" ref="H44:H60" si="18">(G44/F44)*100</f>
        <v>76.233928571428578</v>
      </c>
    </row>
    <row r="45" spans="1:8" s="4" customFormat="1" x14ac:dyDescent="0.25">
      <c r="A45" s="60">
        <v>3213</v>
      </c>
      <c r="B45" s="61" t="s">
        <v>74</v>
      </c>
      <c r="C45" s="62">
        <v>114.14</v>
      </c>
      <c r="D45" s="62">
        <v>300</v>
      </c>
      <c r="E45" s="62">
        <f t="shared" ref="E45" si="19">F45-D45</f>
        <v>0</v>
      </c>
      <c r="F45" s="62">
        <v>300</v>
      </c>
      <c r="G45" s="62">
        <v>196</v>
      </c>
      <c r="H45" s="12">
        <f t="shared" ref="H45" si="20">(G45/F45)*100</f>
        <v>65.333333333333329</v>
      </c>
    </row>
    <row r="46" spans="1:8" s="4" customFormat="1" x14ac:dyDescent="0.25">
      <c r="A46" s="60">
        <v>3221</v>
      </c>
      <c r="B46" s="61" t="s">
        <v>59</v>
      </c>
      <c r="C46" s="62">
        <v>2562.29</v>
      </c>
      <c r="D46" s="62">
        <v>3000</v>
      </c>
      <c r="E46" s="62">
        <f t="shared" si="17"/>
        <v>0</v>
      </c>
      <c r="F46" s="62">
        <v>3000</v>
      </c>
      <c r="G46" s="62">
        <v>2209.3000000000002</v>
      </c>
      <c r="H46" s="12">
        <f t="shared" si="18"/>
        <v>73.643333333333345</v>
      </c>
    </row>
    <row r="47" spans="1:8" s="4" customFormat="1" x14ac:dyDescent="0.25">
      <c r="A47" s="60">
        <v>3223</v>
      </c>
      <c r="B47" s="61" t="s">
        <v>75</v>
      </c>
      <c r="C47" s="62">
        <v>12910.1</v>
      </c>
      <c r="D47" s="62">
        <v>18500</v>
      </c>
      <c r="E47" s="62">
        <f t="shared" ref="E47:E50" si="21">F47-D47</f>
        <v>0</v>
      </c>
      <c r="F47" s="62">
        <v>18500</v>
      </c>
      <c r="G47" s="62">
        <v>12274.73</v>
      </c>
      <c r="H47" s="12">
        <f t="shared" ref="H47:H50" si="22">(G47/F47)*100</f>
        <v>66.349891891891886</v>
      </c>
    </row>
    <row r="48" spans="1:8" s="4" customFormat="1" x14ac:dyDescent="0.25">
      <c r="A48" s="60">
        <v>3224</v>
      </c>
      <c r="B48" s="61" t="s">
        <v>76</v>
      </c>
      <c r="C48" s="62">
        <v>426.57</v>
      </c>
      <c r="D48" s="62">
        <v>2000</v>
      </c>
      <c r="E48" s="62">
        <f t="shared" si="21"/>
        <v>-500</v>
      </c>
      <c r="F48" s="62">
        <v>1500</v>
      </c>
      <c r="G48" s="62">
        <v>582.33000000000004</v>
      </c>
      <c r="H48" s="12">
        <f t="shared" si="22"/>
        <v>38.822000000000003</v>
      </c>
    </row>
    <row r="49" spans="1:8" s="4" customFormat="1" x14ac:dyDescent="0.25">
      <c r="A49" s="60">
        <v>3225</v>
      </c>
      <c r="B49" s="61" t="s">
        <v>63</v>
      </c>
      <c r="C49" s="62">
        <v>164.72</v>
      </c>
      <c r="D49" s="62">
        <v>300</v>
      </c>
      <c r="E49" s="62">
        <f t="shared" si="21"/>
        <v>750</v>
      </c>
      <c r="F49" s="62">
        <v>1050</v>
      </c>
      <c r="G49" s="62">
        <v>1046.6099999999999</v>
      </c>
      <c r="H49" s="12">
        <f t="shared" si="22"/>
        <v>99.677142857142854</v>
      </c>
    </row>
    <row r="50" spans="1:8" s="4" customFormat="1" x14ac:dyDescent="0.25">
      <c r="A50" s="60">
        <v>3227</v>
      </c>
      <c r="B50" s="61" t="s">
        <v>77</v>
      </c>
      <c r="C50" s="62">
        <v>0</v>
      </c>
      <c r="D50" s="62">
        <v>300</v>
      </c>
      <c r="E50" s="62">
        <f t="shared" si="21"/>
        <v>600</v>
      </c>
      <c r="F50" s="62">
        <v>900</v>
      </c>
      <c r="G50" s="62">
        <v>576</v>
      </c>
      <c r="H50" s="12">
        <f t="shared" si="22"/>
        <v>64</v>
      </c>
    </row>
    <row r="51" spans="1:8" s="4" customFormat="1" x14ac:dyDescent="0.25">
      <c r="A51" s="60">
        <v>3231</v>
      </c>
      <c r="B51" s="61" t="s">
        <v>64</v>
      </c>
      <c r="C51" s="62">
        <v>1107.44</v>
      </c>
      <c r="D51" s="62">
        <v>2400</v>
      </c>
      <c r="E51" s="62">
        <f t="shared" si="17"/>
        <v>-400</v>
      </c>
      <c r="F51" s="62">
        <v>2000</v>
      </c>
      <c r="G51" s="62">
        <v>815.38</v>
      </c>
      <c r="H51" s="12">
        <f t="shared" si="18"/>
        <v>40.768999999999998</v>
      </c>
    </row>
    <row r="52" spans="1:8" s="4" customFormat="1" x14ac:dyDescent="0.25">
      <c r="A52" s="60">
        <v>3232</v>
      </c>
      <c r="B52" s="61" t="s">
        <v>78</v>
      </c>
      <c r="C52" s="62">
        <v>960.76</v>
      </c>
      <c r="D52" s="62">
        <v>2000</v>
      </c>
      <c r="E52" s="62">
        <f t="shared" ref="E52:E59" si="23">F52-D52</f>
        <v>-500</v>
      </c>
      <c r="F52" s="62">
        <v>1500</v>
      </c>
      <c r="G52" s="62">
        <v>1294.75</v>
      </c>
      <c r="H52" s="12">
        <f t="shared" ref="H52:H59" si="24">(G52/F52)*100</f>
        <v>86.316666666666663</v>
      </c>
    </row>
    <row r="53" spans="1:8" s="4" customFormat="1" x14ac:dyDescent="0.25">
      <c r="A53" s="60">
        <v>3233</v>
      </c>
      <c r="B53" s="61" t="s">
        <v>79</v>
      </c>
      <c r="C53" s="62">
        <v>127.41</v>
      </c>
      <c r="D53" s="62">
        <v>270</v>
      </c>
      <c r="E53" s="62">
        <f t="shared" si="23"/>
        <v>0</v>
      </c>
      <c r="F53" s="62">
        <v>270</v>
      </c>
      <c r="G53" s="62">
        <v>127.44</v>
      </c>
      <c r="H53" s="12">
        <f t="shared" si="24"/>
        <v>47.199999999999996</v>
      </c>
    </row>
    <row r="54" spans="1:8" s="4" customFormat="1" x14ac:dyDescent="0.25">
      <c r="A54" s="60">
        <v>3234</v>
      </c>
      <c r="B54" s="61" t="s">
        <v>80</v>
      </c>
      <c r="C54" s="62">
        <v>3689.87</v>
      </c>
      <c r="D54" s="62">
        <v>8000</v>
      </c>
      <c r="E54" s="62">
        <f t="shared" si="23"/>
        <v>0</v>
      </c>
      <c r="F54" s="62">
        <v>8000</v>
      </c>
      <c r="G54" s="62">
        <v>2971.75</v>
      </c>
      <c r="H54" s="12">
        <f t="shared" si="24"/>
        <v>37.146875000000001</v>
      </c>
    </row>
    <row r="55" spans="1:8" s="4" customFormat="1" x14ac:dyDescent="0.25">
      <c r="A55" s="60">
        <v>3235</v>
      </c>
      <c r="B55" s="61" t="s">
        <v>81</v>
      </c>
      <c r="C55" s="62">
        <v>1163.3599999999999</v>
      </c>
      <c r="D55" s="62">
        <v>2000</v>
      </c>
      <c r="E55" s="62">
        <f t="shared" si="23"/>
        <v>0</v>
      </c>
      <c r="F55" s="62">
        <v>2000</v>
      </c>
      <c r="G55" s="62">
        <v>1338.82</v>
      </c>
      <c r="H55" s="12">
        <f t="shared" si="24"/>
        <v>66.940999999999988</v>
      </c>
    </row>
    <row r="56" spans="1:8" s="4" customFormat="1" x14ac:dyDescent="0.25">
      <c r="A56" s="60">
        <v>3236</v>
      </c>
      <c r="B56" s="61" t="s">
        <v>65</v>
      </c>
      <c r="C56" s="62">
        <v>460.88</v>
      </c>
      <c r="D56" s="62">
        <v>840</v>
      </c>
      <c r="E56" s="62">
        <f t="shared" si="23"/>
        <v>0</v>
      </c>
      <c r="F56" s="62">
        <v>840</v>
      </c>
      <c r="G56" s="62">
        <v>413.76</v>
      </c>
      <c r="H56" s="12">
        <f t="shared" si="24"/>
        <v>49.257142857142853</v>
      </c>
    </row>
    <row r="57" spans="1:8" s="4" customFormat="1" x14ac:dyDescent="0.25">
      <c r="A57" s="60">
        <v>3237</v>
      </c>
      <c r="B57" s="61" t="s">
        <v>66</v>
      </c>
      <c r="C57" s="62">
        <v>0</v>
      </c>
      <c r="D57" s="62">
        <v>160</v>
      </c>
      <c r="E57" s="62">
        <f t="shared" si="23"/>
        <v>340</v>
      </c>
      <c r="F57" s="62">
        <v>500</v>
      </c>
      <c r="G57" s="62">
        <v>5936.94</v>
      </c>
      <c r="H57" s="12">
        <f t="shared" si="24"/>
        <v>1187.3879999999999</v>
      </c>
    </row>
    <row r="58" spans="1:8" s="4" customFormat="1" x14ac:dyDescent="0.25">
      <c r="A58" s="60">
        <v>3238</v>
      </c>
      <c r="B58" s="61" t="s">
        <v>82</v>
      </c>
      <c r="C58" s="62">
        <v>142.02000000000001</v>
      </c>
      <c r="D58" s="62">
        <v>200</v>
      </c>
      <c r="E58" s="62">
        <f t="shared" si="23"/>
        <v>100</v>
      </c>
      <c r="F58" s="62">
        <v>300</v>
      </c>
      <c r="G58" s="62">
        <v>84.3</v>
      </c>
      <c r="H58" s="12">
        <f t="shared" si="24"/>
        <v>28.099999999999998</v>
      </c>
    </row>
    <row r="59" spans="1:8" s="4" customFormat="1" x14ac:dyDescent="0.25">
      <c r="A59" s="60">
        <v>3239</v>
      </c>
      <c r="B59" s="61" t="s">
        <v>67</v>
      </c>
      <c r="C59" s="62">
        <v>138.03</v>
      </c>
      <c r="D59" s="62">
        <v>200</v>
      </c>
      <c r="E59" s="62">
        <f t="shared" si="23"/>
        <v>0</v>
      </c>
      <c r="F59" s="62">
        <v>200</v>
      </c>
      <c r="G59" s="62">
        <v>181.45</v>
      </c>
      <c r="H59" s="12">
        <f t="shared" si="24"/>
        <v>90.724999999999994</v>
      </c>
    </row>
    <row r="60" spans="1:8" s="4" customFormat="1" x14ac:dyDescent="0.25">
      <c r="A60" s="60">
        <v>3292</v>
      </c>
      <c r="B60" s="61" t="s">
        <v>83</v>
      </c>
      <c r="C60" s="62">
        <v>1231.43</v>
      </c>
      <c r="D60" s="62">
        <v>1250</v>
      </c>
      <c r="E60" s="62">
        <f t="shared" si="17"/>
        <v>0</v>
      </c>
      <c r="F60" s="62">
        <v>1250</v>
      </c>
      <c r="G60" s="62">
        <v>1231.4100000000001</v>
      </c>
      <c r="H60" s="12">
        <f t="shared" si="18"/>
        <v>98.512800000000013</v>
      </c>
    </row>
    <row r="61" spans="1:8" s="4" customFormat="1" x14ac:dyDescent="0.25">
      <c r="A61" s="60">
        <v>3293</v>
      </c>
      <c r="B61" s="61" t="s">
        <v>68</v>
      </c>
      <c r="C61" s="62">
        <v>84.17</v>
      </c>
      <c r="D61" s="62">
        <v>150</v>
      </c>
      <c r="E61" s="62">
        <f t="shared" ref="E61:E64" si="25">F61-D61</f>
        <v>-50</v>
      </c>
      <c r="F61" s="62">
        <v>100</v>
      </c>
      <c r="G61" s="62">
        <v>51.2</v>
      </c>
      <c r="H61" s="12">
        <f t="shared" ref="H61:H64" si="26">(G61/F61)*100</f>
        <v>51.2</v>
      </c>
    </row>
    <row r="62" spans="1:8" s="4" customFormat="1" x14ac:dyDescent="0.25">
      <c r="A62" s="60">
        <v>3294</v>
      </c>
      <c r="B62" s="61" t="s">
        <v>84</v>
      </c>
      <c r="C62" s="62">
        <v>106.18</v>
      </c>
      <c r="D62" s="62">
        <v>160</v>
      </c>
      <c r="E62" s="62">
        <f t="shared" si="25"/>
        <v>0</v>
      </c>
      <c r="F62" s="62">
        <v>160</v>
      </c>
      <c r="G62" s="62">
        <v>108.09</v>
      </c>
      <c r="H62" s="12">
        <f t="shared" si="26"/>
        <v>67.556250000000006</v>
      </c>
    </row>
    <row r="63" spans="1:8" s="4" customFormat="1" x14ac:dyDescent="0.25">
      <c r="A63" s="60">
        <v>3295</v>
      </c>
      <c r="B63" s="61" t="s">
        <v>69</v>
      </c>
      <c r="C63" s="62">
        <v>53.09</v>
      </c>
      <c r="D63" s="62">
        <v>100</v>
      </c>
      <c r="E63" s="62">
        <f t="shared" si="25"/>
        <v>0</v>
      </c>
      <c r="F63" s="62">
        <v>100</v>
      </c>
      <c r="G63" s="62">
        <v>0</v>
      </c>
      <c r="H63" s="12">
        <f t="shared" si="26"/>
        <v>0</v>
      </c>
    </row>
    <row r="64" spans="1:8" s="4" customFormat="1" x14ac:dyDescent="0.25">
      <c r="A64" s="60">
        <v>3299</v>
      </c>
      <c r="B64" s="61" t="s">
        <v>17</v>
      </c>
      <c r="C64" s="62">
        <v>0</v>
      </c>
      <c r="D64" s="62">
        <v>70</v>
      </c>
      <c r="E64" s="62">
        <f t="shared" si="25"/>
        <v>-20</v>
      </c>
      <c r="F64" s="62">
        <v>50</v>
      </c>
      <c r="G64" s="62">
        <v>46.45</v>
      </c>
      <c r="H64" s="12">
        <f t="shared" si="26"/>
        <v>92.9</v>
      </c>
    </row>
    <row r="65" spans="1:8" x14ac:dyDescent="0.25">
      <c r="A65" s="26">
        <v>6</v>
      </c>
      <c r="B65" s="27" t="s">
        <v>32</v>
      </c>
      <c r="C65" s="28">
        <f t="shared" ref="C65" si="27">C66</f>
        <v>248.86</v>
      </c>
      <c r="D65" s="20">
        <f t="shared" ref="D65" si="28">D66</f>
        <v>500</v>
      </c>
      <c r="E65" s="20">
        <f t="shared" ref="E65" si="29">E66</f>
        <v>0</v>
      </c>
      <c r="F65" s="20">
        <f t="shared" ref="F65" si="30">F66</f>
        <v>500</v>
      </c>
      <c r="G65" s="20">
        <f t="shared" ref="G65" si="31">G66</f>
        <v>404.8</v>
      </c>
      <c r="H65" s="20">
        <f t="shared" ref="H65" si="32">H66</f>
        <v>80.959999999999994</v>
      </c>
    </row>
    <row r="66" spans="1:8" x14ac:dyDescent="0.25">
      <c r="A66" s="23">
        <v>61</v>
      </c>
      <c r="B66" s="24" t="s">
        <v>32</v>
      </c>
      <c r="C66" s="25">
        <f>SUM(C67:C70)</f>
        <v>248.86</v>
      </c>
      <c r="D66" s="25">
        <f>SUM(D67:D70)</f>
        <v>500</v>
      </c>
      <c r="E66" s="25">
        <f>SUM(E67:E70)</f>
        <v>0</v>
      </c>
      <c r="F66" s="25">
        <f>SUM(F67:F70)</f>
        <v>500</v>
      </c>
      <c r="G66" s="25">
        <f>SUM(G67:G70)</f>
        <v>404.8</v>
      </c>
      <c r="H66" s="25">
        <f>(G66/F66)*100</f>
        <v>80.959999999999994</v>
      </c>
    </row>
    <row r="67" spans="1:8" s="4" customFormat="1" x14ac:dyDescent="0.25">
      <c r="A67" s="60">
        <v>3221</v>
      </c>
      <c r="B67" s="61" t="s">
        <v>59</v>
      </c>
      <c r="C67" s="62">
        <v>0</v>
      </c>
      <c r="D67" s="62">
        <v>150</v>
      </c>
      <c r="E67" s="62">
        <f t="shared" ref="E67:E68" si="33">F67-D67</f>
        <v>-100</v>
      </c>
      <c r="F67" s="62">
        <v>50</v>
      </c>
      <c r="G67" s="62">
        <v>0</v>
      </c>
      <c r="H67" s="12">
        <v>0</v>
      </c>
    </row>
    <row r="68" spans="1:8" s="4" customFormat="1" x14ac:dyDescent="0.25">
      <c r="A68" s="60">
        <v>3231</v>
      </c>
      <c r="B68" s="61" t="s">
        <v>64</v>
      </c>
      <c r="C68" s="62">
        <v>248.86</v>
      </c>
      <c r="D68" s="62">
        <v>150</v>
      </c>
      <c r="E68" s="62">
        <f t="shared" si="33"/>
        <v>-150</v>
      </c>
      <c r="F68" s="62">
        <v>0</v>
      </c>
      <c r="G68" s="62">
        <v>0</v>
      </c>
      <c r="H68" s="12">
        <v>0</v>
      </c>
    </row>
    <row r="69" spans="1:8" s="4" customFormat="1" x14ac:dyDescent="0.25">
      <c r="A69" s="60">
        <v>3232</v>
      </c>
      <c r="B69" s="61" t="s">
        <v>78</v>
      </c>
      <c r="C69" s="62">
        <v>0</v>
      </c>
      <c r="D69" s="62">
        <v>200</v>
      </c>
      <c r="E69" s="62">
        <f t="shared" ref="E69" si="34">F69-D69</f>
        <v>-200</v>
      </c>
      <c r="F69" s="62">
        <v>0</v>
      </c>
      <c r="G69" s="62">
        <v>0</v>
      </c>
      <c r="H69" s="12">
        <v>0</v>
      </c>
    </row>
    <row r="70" spans="1:8" s="4" customFormat="1" x14ac:dyDescent="0.25">
      <c r="A70" s="60">
        <v>3239</v>
      </c>
      <c r="B70" s="61" t="s">
        <v>67</v>
      </c>
      <c r="C70" s="62">
        <v>0</v>
      </c>
      <c r="D70" s="62">
        <v>0</v>
      </c>
      <c r="E70" s="62">
        <f t="shared" ref="E70" si="35">F70-D70</f>
        <v>450</v>
      </c>
      <c r="F70" s="62">
        <v>450</v>
      </c>
      <c r="G70" s="62">
        <v>404.8</v>
      </c>
      <c r="H70" s="12">
        <f t="shared" ref="H70" si="36">(G70/F70)*100</f>
        <v>89.955555555555549</v>
      </c>
    </row>
    <row r="71" spans="1:8" x14ac:dyDescent="0.25">
      <c r="A71" s="26">
        <v>4</v>
      </c>
      <c r="B71" s="27" t="s">
        <v>33</v>
      </c>
      <c r="C71" s="28">
        <f t="shared" ref="C71:H71" si="37">C72</f>
        <v>16791.71</v>
      </c>
      <c r="D71" s="20">
        <f>D72</f>
        <v>40700</v>
      </c>
      <c r="E71" s="20">
        <f t="shared" si="37"/>
        <v>-15000</v>
      </c>
      <c r="F71" s="20">
        <f t="shared" si="37"/>
        <v>25700</v>
      </c>
      <c r="G71" s="20">
        <f t="shared" si="37"/>
        <v>12935.19</v>
      </c>
      <c r="H71" s="20">
        <f t="shared" si="37"/>
        <v>50.331478599221789</v>
      </c>
    </row>
    <row r="72" spans="1:8" x14ac:dyDescent="0.25">
      <c r="A72" s="23">
        <v>445</v>
      </c>
      <c r="B72" s="24" t="s">
        <v>34</v>
      </c>
      <c r="C72" s="25">
        <f>SUM(C73:C74)</f>
        <v>16791.71</v>
      </c>
      <c r="D72" s="25">
        <f>SUM(D73:D74)</f>
        <v>40700</v>
      </c>
      <c r="E72" s="25">
        <f>SUM(E73:E74)</f>
        <v>-15000</v>
      </c>
      <c r="F72" s="25">
        <f>SUM(F73:F74)</f>
        <v>25700</v>
      </c>
      <c r="G72" s="25">
        <f>SUM(G73:G74)</f>
        <v>12935.19</v>
      </c>
      <c r="H72" s="25">
        <f>(G72/F72)*100</f>
        <v>50.331478599221789</v>
      </c>
    </row>
    <row r="73" spans="1:8" s="4" customFormat="1" x14ac:dyDescent="0.25">
      <c r="A73" s="60">
        <v>3237</v>
      </c>
      <c r="B73" s="61" t="s">
        <v>66</v>
      </c>
      <c r="C73" s="62">
        <v>527.57000000000005</v>
      </c>
      <c r="D73" s="62">
        <v>700</v>
      </c>
      <c r="E73" s="62">
        <f t="shared" ref="E73:E74" si="38">F73-D73</f>
        <v>0</v>
      </c>
      <c r="F73" s="62">
        <v>700</v>
      </c>
      <c r="G73" s="62">
        <v>720</v>
      </c>
      <c r="H73" s="12">
        <f t="shared" ref="H73:H74" si="39">(G73/F73)*100</f>
        <v>102.85714285714285</v>
      </c>
    </row>
    <row r="74" spans="1:8" s="4" customFormat="1" x14ac:dyDescent="0.25">
      <c r="A74" s="60">
        <v>3299</v>
      </c>
      <c r="B74" s="61" t="s">
        <v>17</v>
      </c>
      <c r="C74" s="62">
        <v>16264.14</v>
      </c>
      <c r="D74" s="62">
        <v>40000</v>
      </c>
      <c r="E74" s="62">
        <f t="shared" si="38"/>
        <v>-15000</v>
      </c>
      <c r="F74" s="62">
        <v>25000</v>
      </c>
      <c r="G74" s="62">
        <v>12215.19</v>
      </c>
      <c r="H74" s="12">
        <f t="shared" si="39"/>
        <v>48.860760000000006</v>
      </c>
    </row>
    <row r="75" spans="1:8" ht="23.25" x14ac:dyDescent="0.25">
      <c r="A75" s="26">
        <v>7</v>
      </c>
      <c r="B75" s="27" t="s">
        <v>35</v>
      </c>
      <c r="C75" s="28">
        <f t="shared" ref="C75:H75" si="40">C76</f>
        <v>407.29</v>
      </c>
      <c r="D75" s="20">
        <f t="shared" si="40"/>
        <v>700</v>
      </c>
      <c r="E75" s="20">
        <f t="shared" si="40"/>
        <v>0</v>
      </c>
      <c r="F75" s="20">
        <f t="shared" si="40"/>
        <v>700</v>
      </c>
      <c r="G75" s="20">
        <f t="shared" si="40"/>
        <v>407.02</v>
      </c>
      <c r="H75" s="20">
        <f t="shared" si="40"/>
        <v>58.145714285714277</v>
      </c>
    </row>
    <row r="76" spans="1:8" x14ac:dyDescent="0.25">
      <c r="A76" s="23">
        <v>72</v>
      </c>
      <c r="B76" s="24" t="s">
        <v>49</v>
      </c>
      <c r="C76" s="25">
        <f>SUM(C77:C77)</f>
        <v>407.29</v>
      </c>
      <c r="D76" s="25">
        <f>SUM(D77:D77)</f>
        <v>700</v>
      </c>
      <c r="E76" s="25">
        <f>SUM(E77:E77)</f>
        <v>0</v>
      </c>
      <c r="F76" s="25">
        <f>SUM(F77:F77)</f>
        <v>700</v>
      </c>
      <c r="G76" s="25">
        <f>SUM(G77:G77)</f>
        <v>407.02</v>
      </c>
      <c r="H76" s="25">
        <f>(G76/F76)*100</f>
        <v>58.145714285714277</v>
      </c>
    </row>
    <row r="77" spans="1:8" s="4" customFormat="1" x14ac:dyDescent="0.25">
      <c r="A77" s="60">
        <v>3232</v>
      </c>
      <c r="B77" s="61" t="s">
        <v>78</v>
      </c>
      <c r="C77" s="62">
        <v>407.29</v>
      </c>
      <c r="D77" s="62">
        <v>700</v>
      </c>
      <c r="E77" s="62">
        <f t="shared" ref="E77" si="41">F77-D77</f>
        <v>0</v>
      </c>
      <c r="F77" s="62">
        <v>700</v>
      </c>
      <c r="G77" s="62">
        <v>407.02</v>
      </c>
      <c r="H77" s="62">
        <f t="shared" ref="H77" si="42">(G77/F77)*100</f>
        <v>58.145714285714277</v>
      </c>
    </row>
    <row r="78" spans="1:8" x14ac:dyDescent="0.25">
      <c r="A78" s="26">
        <v>3</v>
      </c>
      <c r="B78" s="27" t="s">
        <v>37</v>
      </c>
      <c r="C78" s="28">
        <f t="shared" ref="C78:H78" si="43">C79</f>
        <v>0</v>
      </c>
      <c r="D78" s="28">
        <f t="shared" si="43"/>
        <v>1000</v>
      </c>
      <c r="E78" s="28">
        <f t="shared" si="43"/>
        <v>0</v>
      </c>
      <c r="F78" s="28">
        <f t="shared" si="43"/>
        <v>1000</v>
      </c>
      <c r="G78" s="28">
        <f t="shared" si="43"/>
        <v>0</v>
      </c>
      <c r="H78" s="28">
        <f t="shared" si="43"/>
        <v>0</v>
      </c>
    </row>
    <row r="79" spans="1:8" x14ac:dyDescent="0.25">
      <c r="A79" s="23">
        <v>31</v>
      </c>
      <c r="B79" s="24" t="s">
        <v>38</v>
      </c>
      <c r="C79" s="25">
        <f>SUM(C80:C82)</f>
        <v>0</v>
      </c>
      <c r="D79" s="25">
        <f>SUM(D80:D82)</f>
        <v>1000</v>
      </c>
      <c r="E79" s="25">
        <f>SUM(E80:E82)</f>
        <v>0</v>
      </c>
      <c r="F79" s="25">
        <f>SUM(F80:F82)</f>
        <v>1000</v>
      </c>
      <c r="G79" s="25">
        <f>SUM(G80:G82)</f>
        <v>0</v>
      </c>
      <c r="H79" s="25">
        <f>(G79/F79)*100</f>
        <v>0</v>
      </c>
    </row>
    <row r="80" spans="1:8" s="4" customFormat="1" x14ac:dyDescent="0.25">
      <c r="A80" s="60">
        <v>3221</v>
      </c>
      <c r="B80" s="61" t="s">
        <v>59</v>
      </c>
      <c r="C80" s="62">
        <v>0</v>
      </c>
      <c r="D80" s="62">
        <v>200</v>
      </c>
      <c r="E80" s="62">
        <f t="shared" ref="E80:E82" si="44">F80-D80</f>
        <v>0</v>
      </c>
      <c r="F80" s="62">
        <v>200</v>
      </c>
      <c r="G80" s="62">
        <v>0</v>
      </c>
      <c r="H80" s="12">
        <f t="shared" ref="H80:H81" si="45">(G80/F80)*100</f>
        <v>0</v>
      </c>
    </row>
    <row r="81" spans="1:8" s="4" customFormat="1" x14ac:dyDescent="0.25">
      <c r="A81" s="60">
        <v>3232</v>
      </c>
      <c r="B81" s="61" t="s">
        <v>78</v>
      </c>
      <c r="C81" s="62">
        <v>0</v>
      </c>
      <c r="D81" s="62">
        <v>700</v>
      </c>
      <c r="E81" s="62">
        <f t="shared" si="44"/>
        <v>0</v>
      </c>
      <c r="F81" s="62">
        <v>700</v>
      </c>
      <c r="G81" s="62">
        <v>0</v>
      </c>
      <c r="H81" s="12">
        <f t="shared" si="45"/>
        <v>0</v>
      </c>
    </row>
    <row r="82" spans="1:8" s="4" customFormat="1" x14ac:dyDescent="0.25">
      <c r="A82" s="60">
        <v>3299</v>
      </c>
      <c r="B82" s="61" t="s">
        <v>17</v>
      </c>
      <c r="C82" s="62">
        <v>0</v>
      </c>
      <c r="D82" s="62">
        <v>100</v>
      </c>
      <c r="E82" s="62">
        <f t="shared" si="44"/>
        <v>0</v>
      </c>
      <c r="F82" s="62">
        <v>100</v>
      </c>
      <c r="G82" s="62">
        <v>0</v>
      </c>
      <c r="H82" s="12">
        <v>0</v>
      </c>
    </row>
    <row r="83" spans="1:8" x14ac:dyDescent="0.25">
      <c r="A83" s="38">
        <v>15100111</v>
      </c>
      <c r="B83" s="39" t="s">
        <v>41</v>
      </c>
      <c r="C83" s="55">
        <f t="shared" ref="C83" si="46">C84</f>
        <v>13800.83</v>
      </c>
      <c r="D83" s="55">
        <f t="shared" ref="D83" si="47">D84</f>
        <v>13000</v>
      </c>
      <c r="E83" s="55">
        <f t="shared" ref="E83" si="48">E84</f>
        <v>6000</v>
      </c>
      <c r="F83" s="55">
        <f t="shared" ref="F83" si="49">F84</f>
        <v>19000</v>
      </c>
      <c r="G83" s="55">
        <f t="shared" ref="G83" si="50">G84</f>
        <v>6399.87</v>
      </c>
      <c r="H83" s="55">
        <f t="shared" ref="H83" si="51">H84</f>
        <v>33.683526315789472</v>
      </c>
    </row>
    <row r="84" spans="1:8" x14ac:dyDescent="0.25">
      <c r="A84" s="23">
        <v>956</v>
      </c>
      <c r="B84" s="24" t="s">
        <v>31</v>
      </c>
      <c r="C84" s="25">
        <f>SUM(C85:C96)</f>
        <v>13800.83</v>
      </c>
      <c r="D84" s="25">
        <f>SUM(D85:D96)</f>
        <v>13000</v>
      </c>
      <c r="E84" s="25">
        <f>SUM(E85:E96)</f>
        <v>6000</v>
      </c>
      <c r="F84" s="25">
        <f>SUM(F85:F96)</f>
        <v>19000</v>
      </c>
      <c r="G84" s="25">
        <f>SUM(G85:G96)</f>
        <v>6399.87</v>
      </c>
      <c r="H84" s="25">
        <f>(G84/F84)*100</f>
        <v>33.683526315789472</v>
      </c>
    </row>
    <row r="85" spans="1:8" s="4" customFormat="1" x14ac:dyDescent="0.25">
      <c r="A85" s="60">
        <v>3211</v>
      </c>
      <c r="B85" s="61" t="s">
        <v>62</v>
      </c>
      <c r="C85" s="62">
        <v>6141.35</v>
      </c>
      <c r="D85" s="62">
        <v>2000</v>
      </c>
      <c r="E85" s="62">
        <f t="shared" ref="E85:E93" si="52">F85-D85</f>
        <v>2000</v>
      </c>
      <c r="F85" s="62">
        <v>4000</v>
      </c>
      <c r="G85" s="62">
        <v>2232.12</v>
      </c>
      <c r="H85" s="12">
        <f t="shared" ref="H85:H93" si="53">(G85/F85)*100</f>
        <v>55.803000000000004</v>
      </c>
    </row>
    <row r="86" spans="1:8" s="4" customFormat="1" x14ac:dyDescent="0.25">
      <c r="A86" s="60">
        <v>3213</v>
      </c>
      <c r="B86" s="61" t="s">
        <v>74</v>
      </c>
      <c r="C86" s="62">
        <v>48.54</v>
      </c>
      <c r="D86" s="62">
        <v>1000</v>
      </c>
      <c r="E86" s="62">
        <f t="shared" ref="E86" si="54">F86-D86</f>
        <v>2000</v>
      </c>
      <c r="F86" s="62">
        <v>3000</v>
      </c>
      <c r="G86" s="62">
        <v>1827</v>
      </c>
      <c r="H86" s="12">
        <f t="shared" ref="H86" si="55">(G86/F86)*100</f>
        <v>60.9</v>
      </c>
    </row>
    <row r="87" spans="1:8" s="4" customFormat="1" x14ac:dyDescent="0.25">
      <c r="A87" s="60">
        <v>3221</v>
      </c>
      <c r="B87" s="61" t="s">
        <v>59</v>
      </c>
      <c r="C87" s="62">
        <v>31.8</v>
      </c>
      <c r="D87" s="62">
        <v>500</v>
      </c>
      <c r="E87" s="62">
        <f t="shared" si="52"/>
        <v>700</v>
      </c>
      <c r="F87" s="62">
        <v>1200</v>
      </c>
      <c r="G87" s="62">
        <v>60.99</v>
      </c>
      <c r="H87" s="12">
        <f t="shared" si="53"/>
        <v>5.0825000000000005</v>
      </c>
    </row>
    <row r="88" spans="1:8" s="4" customFormat="1" x14ac:dyDescent="0.25">
      <c r="A88" s="60">
        <v>3225</v>
      </c>
      <c r="B88" s="61" t="s">
        <v>63</v>
      </c>
      <c r="C88" s="62">
        <v>0</v>
      </c>
      <c r="D88" s="62">
        <v>0</v>
      </c>
      <c r="E88" s="62">
        <f t="shared" ref="E88" si="56">F88-D88</f>
        <v>1000</v>
      </c>
      <c r="F88" s="62">
        <v>1000</v>
      </c>
      <c r="G88" s="62">
        <v>0</v>
      </c>
      <c r="H88" s="12">
        <f t="shared" ref="H88" si="57">(G88/F88)*100</f>
        <v>0</v>
      </c>
    </row>
    <row r="89" spans="1:8" s="4" customFormat="1" x14ac:dyDescent="0.25">
      <c r="A89" s="60">
        <v>3231</v>
      </c>
      <c r="B89" s="61" t="s">
        <v>64</v>
      </c>
      <c r="C89" s="62">
        <v>3384.43</v>
      </c>
      <c r="D89" s="62">
        <v>3000</v>
      </c>
      <c r="E89" s="62">
        <f t="shared" si="52"/>
        <v>-1000</v>
      </c>
      <c r="F89" s="62">
        <v>2000</v>
      </c>
      <c r="G89" s="62">
        <v>0</v>
      </c>
      <c r="H89" s="12">
        <f t="shared" si="53"/>
        <v>0</v>
      </c>
    </row>
    <row r="90" spans="1:8" s="4" customFormat="1" x14ac:dyDescent="0.25">
      <c r="A90" s="60">
        <v>3236</v>
      </c>
      <c r="B90" s="61" t="s">
        <v>65</v>
      </c>
      <c r="C90" s="62">
        <v>377.19</v>
      </c>
      <c r="D90" s="62">
        <v>300</v>
      </c>
      <c r="E90" s="62">
        <f t="shared" ref="E90" si="58">F90-D90</f>
        <v>0</v>
      </c>
      <c r="F90" s="62">
        <v>300</v>
      </c>
      <c r="G90" s="62">
        <v>0</v>
      </c>
      <c r="H90" s="12">
        <f t="shared" ref="H90" si="59">(G90/F90)*100</f>
        <v>0</v>
      </c>
    </row>
    <row r="91" spans="1:8" s="4" customFormat="1" x14ac:dyDescent="0.25">
      <c r="A91" s="60">
        <v>3237</v>
      </c>
      <c r="B91" s="61" t="s">
        <v>66</v>
      </c>
      <c r="C91" s="62">
        <v>0</v>
      </c>
      <c r="D91" s="62">
        <v>700</v>
      </c>
      <c r="E91" s="62">
        <f t="shared" ref="E91" si="60">F91-D91</f>
        <v>300</v>
      </c>
      <c r="F91" s="62">
        <v>1000</v>
      </c>
      <c r="G91" s="62">
        <v>0</v>
      </c>
      <c r="H91" s="12">
        <f t="shared" ref="H91" si="61">(G91/F91)*100</f>
        <v>0</v>
      </c>
    </row>
    <row r="92" spans="1:8" s="4" customFormat="1" x14ac:dyDescent="0.25">
      <c r="A92" s="60">
        <v>3241</v>
      </c>
      <c r="B92" s="61" t="s">
        <v>16</v>
      </c>
      <c r="C92" s="62">
        <v>2972.99</v>
      </c>
      <c r="D92" s="62">
        <v>3000</v>
      </c>
      <c r="E92" s="62">
        <f t="shared" si="52"/>
        <v>-500</v>
      </c>
      <c r="F92" s="62">
        <v>2500</v>
      </c>
      <c r="G92" s="62">
        <v>2000</v>
      </c>
      <c r="H92" s="12">
        <f t="shared" si="53"/>
        <v>80</v>
      </c>
    </row>
    <row r="93" spans="1:8" s="4" customFormat="1" x14ac:dyDescent="0.25">
      <c r="A93" s="60">
        <v>3292</v>
      </c>
      <c r="B93" s="61" t="s">
        <v>83</v>
      </c>
      <c r="C93" s="62">
        <v>689.98</v>
      </c>
      <c r="D93" s="62">
        <v>400</v>
      </c>
      <c r="E93" s="62">
        <f t="shared" si="52"/>
        <v>0</v>
      </c>
      <c r="F93" s="62">
        <v>400</v>
      </c>
      <c r="G93" s="62">
        <v>229.22</v>
      </c>
      <c r="H93" s="12">
        <f t="shared" si="53"/>
        <v>57.304999999999993</v>
      </c>
    </row>
    <row r="94" spans="1:8" s="4" customFormat="1" x14ac:dyDescent="0.25">
      <c r="A94" s="60">
        <v>3293</v>
      </c>
      <c r="B94" s="61" t="s">
        <v>68</v>
      </c>
      <c r="C94" s="62">
        <v>116.72</v>
      </c>
      <c r="D94" s="62">
        <v>1000</v>
      </c>
      <c r="E94" s="62">
        <f t="shared" ref="E94:E95" si="62">F94-D94</f>
        <v>0</v>
      </c>
      <c r="F94" s="62">
        <v>1000</v>
      </c>
      <c r="G94" s="62">
        <v>0</v>
      </c>
      <c r="H94" s="12">
        <f t="shared" ref="H94:H95" si="63">(G94/F94)*100</f>
        <v>0</v>
      </c>
    </row>
    <row r="95" spans="1:8" s="4" customFormat="1" x14ac:dyDescent="0.25">
      <c r="A95" s="60">
        <v>3295</v>
      </c>
      <c r="B95" s="61" t="s">
        <v>69</v>
      </c>
      <c r="C95" s="62">
        <v>37.83</v>
      </c>
      <c r="D95" s="62">
        <v>100</v>
      </c>
      <c r="E95" s="62">
        <f t="shared" si="62"/>
        <v>0</v>
      </c>
      <c r="F95" s="62">
        <v>100</v>
      </c>
      <c r="G95" s="62">
        <v>50.54</v>
      </c>
      <c r="H95" s="12">
        <f t="shared" si="63"/>
        <v>50.54</v>
      </c>
    </row>
    <row r="96" spans="1:8" s="4" customFormat="1" x14ac:dyDescent="0.25">
      <c r="A96" s="60">
        <v>4221</v>
      </c>
      <c r="B96" s="61" t="s">
        <v>90</v>
      </c>
      <c r="C96" s="62">
        <v>0</v>
      </c>
      <c r="D96" s="62">
        <v>1000</v>
      </c>
      <c r="E96" s="62">
        <f t="shared" ref="E96" si="64">F96-D96</f>
        <v>1500</v>
      </c>
      <c r="F96" s="62">
        <v>2500</v>
      </c>
      <c r="G96" s="62">
        <v>0</v>
      </c>
      <c r="H96" s="12">
        <f t="shared" ref="H96" si="65">(G96/F96)*100</f>
        <v>0</v>
      </c>
    </row>
    <row r="97" spans="1:8" x14ac:dyDescent="0.25">
      <c r="A97" s="38">
        <v>15100112</v>
      </c>
      <c r="B97" s="39" t="s">
        <v>42</v>
      </c>
      <c r="C97" s="55">
        <f>C98+C100+C102</f>
        <v>2462.8000000000002</v>
      </c>
      <c r="D97" s="55">
        <f>D98+D100+D102</f>
        <v>4000</v>
      </c>
      <c r="E97" s="55">
        <f>E98+E100+E102</f>
        <v>0</v>
      </c>
      <c r="F97" s="55">
        <f>F98+F100+F102</f>
        <v>4000</v>
      </c>
      <c r="G97" s="55">
        <f>G98+G100+G102</f>
        <v>2492.7400000000002</v>
      </c>
      <c r="H97" s="55">
        <f>(G97/F97)*100</f>
        <v>62.318500000000007</v>
      </c>
    </row>
    <row r="98" spans="1:8" x14ac:dyDescent="0.25">
      <c r="A98" s="23">
        <v>11</v>
      </c>
      <c r="B98" s="24" t="s">
        <v>27</v>
      </c>
      <c r="C98" s="25">
        <f>SUM(C99)</f>
        <v>0</v>
      </c>
      <c r="D98" s="25">
        <f>SUM(D99)</f>
        <v>0</v>
      </c>
      <c r="E98" s="25">
        <f>SUM(E99)</f>
        <v>80</v>
      </c>
      <c r="F98" s="25">
        <f>SUM(F99)</f>
        <v>80</v>
      </c>
      <c r="G98" s="25">
        <f>SUM(G99)</f>
        <v>0</v>
      </c>
      <c r="H98" s="25">
        <f>(G98/F98)*100</f>
        <v>0</v>
      </c>
    </row>
    <row r="99" spans="1:8" s="4" customFormat="1" x14ac:dyDescent="0.25">
      <c r="A99" s="60">
        <v>3222</v>
      </c>
      <c r="B99" s="61" t="s">
        <v>85</v>
      </c>
      <c r="C99" s="62">
        <v>0</v>
      </c>
      <c r="D99" s="62">
        <v>0</v>
      </c>
      <c r="E99" s="62">
        <f t="shared" ref="E99" si="66">F99-D99</f>
        <v>80</v>
      </c>
      <c r="F99" s="62">
        <v>80</v>
      </c>
      <c r="G99" s="62">
        <v>0</v>
      </c>
      <c r="H99" s="12">
        <f t="shared" ref="H99" si="67">(G99/F99)*100</f>
        <v>0</v>
      </c>
    </row>
    <row r="100" spans="1:8" x14ac:dyDescent="0.25">
      <c r="A100" s="23">
        <v>51</v>
      </c>
      <c r="B100" s="24" t="s">
        <v>29</v>
      </c>
      <c r="C100" s="25">
        <f>SUM(C101)</f>
        <v>0</v>
      </c>
      <c r="D100" s="25">
        <f>SUM(D101)</f>
        <v>0</v>
      </c>
      <c r="E100" s="25">
        <f>SUM(E101)</f>
        <v>400</v>
      </c>
      <c r="F100" s="25">
        <f>SUM(F101)</f>
        <v>400</v>
      </c>
      <c r="G100" s="25">
        <f>SUM(G101)</f>
        <v>322.13</v>
      </c>
      <c r="H100" s="25">
        <f>(G100/F100)*100</f>
        <v>80.532499999999999</v>
      </c>
    </row>
    <row r="101" spans="1:8" s="4" customFormat="1" x14ac:dyDescent="0.25">
      <c r="A101" s="60">
        <v>3222</v>
      </c>
      <c r="B101" s="61" t="s">
        <v>85</v>
      </c>
      <c r="C101" s="62">
        <v>0</v>
      </c>
      <c r="D101" s="62">
        <v>0</v>
      </c>
      <c r="E101" s="62">
        <f t="shared" ref="E101" si="68">F101-D101</f>
        <v>400</v>
      </c>
      <c r="F101" s="62">
        <v>400</v>
      </c>
      <c r="G101" s="62">
        <v>322.13</v>
      </c>
      <c r="H101" s="12">
        <f t="shared" ref="H101" si="69">(G101/F101)*100</f>
        <v>80.532499999999999</v>
      </c>
    </row>
    <row r="102" spans="1:8" x14ac:dyDescent="0.25">
      <c r="A102" s="23">
        <v>56</v>
      </c>
      <c r="B102" s="24" t="s">
        <v>31</v>
      </c>
      <c r="C102" s="25">
        <f>C103</f>
        <v>2462.8000000000002</v>
      </c>
      <c r="D102" s="25">
        <f>D103</f>
        <v>4000</v>
      </c>
      <c r="E102" s="25">
        <f>E103</f>
        <v>-480</v>
      </c>
      <c r="F102" s="25">
        <f>F103</f>
        <v>3520</v>
      </c>
      <c r="G102" s="25">
        <f>G103</f>
        <v>2170.61</v>
      </c>
      <c r="H102" s="25">
        <f>(G102/F102)*100</f>
        <v>61.665056818181817</v>
      </c>
    </row>
    <row r="103" spans="1:8" s="4" customFormat="1" x14ac:dyDescent="0.25">
      <c r="A103" s="60">
        <v>3222</v>
      </c>
      <c r="B103" s="61" t="s">
        <v>85</v>
      </c>
      <c r="C103" s="62">
        <v>2462.8000000000002</v>
      </c>
      <c r="D103" s="62">
        <v>4000</v>
      </c>
      <c r="E103" s="62">
        <f t="shared" ref="E103" si="70">F103-D103</f>
        <v>-480</v>
      </c>
      <c r="F103" s="62">
        <v>3520</v>
      </c>
      <c r="G103" s="62">
        <v>2170.61</v>
      </c>
      <c r="H103" s="62">
        <f t="shared" ref="H103" si="71">(G103/F103)*100</f>
        <v>61.665056818181817</v>
      </c>
    </row>
    <row r="104" spans="1:8" s="4" customFormat="1" x14ac:dyDescent="0.25">
      <c r="A104" s="38">
        <v>15100114</v>
      </c>
      <c r="B104" s="39" t="s">
        <v>43</v>
      </c>
      <c r="C104" s="55">
        <f t="shared" ref="C104" si="72">C105</f>
        <v>4236.09</v>
      </c>
      <c r="D104" s="55">
        <f t="shared" ref="D104" si="73">D105</f>
        <v>0</v>
      </c>
      <c r="E104" s="55">
        <f t="shared" ref="E104" si="74">E105</f>
        <v>0</v>
      </c>
      <c r="F104" s="55">
        <f t="shared" ref="F104" si="75">F105</f>
        <v>0</v>
      </c>
      <c r="G104" s="55">
        <f t="shared" ref="G104" si="76">G105</f>
        <v>0</v>
      </c>
      <c r="H104" s="55">
        <f t="shared" ref="H104" si="77">H105</f>
        <v>0</v>
      </c>
    </row>
    <row r="105" spans="1:8" s="4" customFormat="1" x14ac:dyDescent="0.25">
      <c r="A105" s="23">
        <v>56</v>
      </c>
      <c r="B105" s="24" t="s">
        <v>31</v>
      </c>
      <c r="C105" s="25">
        <f>SUM(C106:C109)</f>
        <v>4236.09</v>
      </c>
      <c r="D105" s="25">
        <f>SUM(D106:D108)</f>
        <v>0</v>
      </c>
      <c r="E105" s="25">
        <f>SUM(E106:E108)</f>
        <v>0</v>
      </c>
      <c r="F105" s="25">
        <f>SUM(F106:F108)</f>
        <v>0</v>
      </c>
      <c r="G105" s="25">
        <f>SUM(G106:G108)</f>
        <v>0</v>
      </c>
      <c r="H105" s="25">
        <v>0</v>
      </c>
    </row>
    <row r="106" spans="1:8" s="4" customFormat="1" x14ac:dyDescent="0.25">
      <c r="A106" s="60">
        <v>3111</v>
      </c>
      <c r="B106" s="61" t="s">
        <v>57</v>
      </c>
      <c r="C106" s="62">
        <v>3450.79</v>
      </c>
      <c r="D106" s="62">
        <v>0</v>
      </c>
      <c r="E106" s="62">
        <f t="shared" ref="E106:E108" si="78">F106-D106</f>
        <v>0</v>
      </c>
      <c r="F106" s="62">
        <v>0</v>
      </c>
      <c r="G106" s="62">
        <v>0</v>
      </c>
      <c r="H106" s="62">
        <v>0</v>
      </c>
    </row>
    <row r="107" spans="1:8" s="4" customFormat="1" x14ac:dyDescent="0.25">
      <c r="A107" s="60">
        <v>3132</v>
      </c>
      <c r="B107" s="61" t="s">
        <v>60</v>
      </c>
      <c r="C107" s="62">
        <v>569.38</v>
      </c>
      <c r="D107" s="62">
        <v>0</v>
      </c>
      <c r="E107" s="62">
        <f t="shared" si="78"/>
        <v>0</v>
      </c>
      <c r="F107" s="62">
        <v>0</v>
      </c>
      <c r="G107" s="62">
        <v>0</v>
      </c>
      <c r="H107" s="62">
        <v>0</v>
      </c>
    </row>
    <row r="108" spans="1:8" s="4" customFormat="1" x14ac:dyDescent="0.25">
      <c r="A108" s="60">
        <v>3211</v>
      </c>
      <c r="B108" s="61" t="s">
        <v>62</v>
      </c>
      <c r="C108" s="62">
        <v>26.54</v>
      </c>
      <c r="D108" s="62">
        <v>0</v>
      </c>
      <c r="E108" s="62">
        <f t="shared" si="78"/>
        <v>0</v>
      </c>
      <c r="F108" s="62">
        <v>0</v>
      </c>
      <c r="G108" s="62">
        <v>0</v>
      </c>
      <c r="H108" s="62">
        <v>0</v>
      </c>
    </row>
    <row r="109" spans="1:8" s="4" customFormat="1" x14ac:dyDescent="0.25">
      <c r="A109" s="60">
        <v>3212</v>
      </c>
      <c r="B109" s="61" t="s">
        <v>58</v>
      </c>
      <c r="C109" s="62">
        <v>189.38</v>
      </c>
      <c r="D109" s="62">
        <v>0</v>
      </c>
      <c r="E109" s="62">
        <f t="shared" ref="E109" si="79">F109-D109</f>
        <v>0</v>
      </c>
      <c r="F109" s="62">
        <v>0</v>
      </c>
      <c r="G109" s="62">
        <v>0</v>
      </c>
      <c r="H109" s="62">
        <v>0</v>
      </c>
    </row>
    <row r="110" spans="1:8" x14ac:dyDescent="0.25">
      <c r="A110" s="38">
        <v>15100115</v>
      </c>
      <c r="B110" s="39" t="s">
        <v>44</v>
      </c>
      <c r="C110" s="55">
        <f t="shared" ref="C110" si="80">C111</f>
        <v>4581.6000000000004</v>
      </c>
      <c r="D110" s="55">
        <f t="shared" ref="D110" si="81">D111</f>
        <v>0</v>
      </c>
      <c r="E110" s="55">
        <f t="shared" ref="E110" si="82">E111</f>
        <v>0</v>
      </c>
      <c r="F110" s="55">
        <f t="shared" ref="F110" si="83">F111</f>
        <v>0</v>
      </c>
      <c r="G110" s="55">
        <f t="shared" ref="G110" si="84">G111</f>
        <v>0</v>
      </c>
      <c r="H110" s="55">
        <f t="shared" ref="H110" si="85">H111</f>
        <v>0</v>
      </c>
    </row>
    <row r="111" spans="1:8" x14ac:dyDescent="0.25">
      <c r="A111" s="23">
        <v>56</v>
      </c>
      <c r="B111" s="24" t="s">
        <v>31</v>
      </c>
      <c r="C111" s="25">
        <f>SUM(C112)</f>
        <v>4581.6000000000004</v>
      </c>
      <c r="D111" s="25">
        <f>SUM(D112)</f>
        <v>0</v>
      </c>
      <c r="E111" s="25">
        <f>SUM(E112)</f>
        <v>0</v>
      </c>
      <c r="F111" s="25">
        <f>SUM(F112)</f>
        <v>0</v>
      </c>
      <c r="G111" s="25">
        <f>SUM(G112)</f>
        <v>0</v>
      </c>
      <c r="H111" s="25">
        <v>0</v>
      </c>
    </row>
    <row r="112" spans="1:8" s="4" customFormat="1" x14ac:dyDescent="0.25">
      <c r="A112" s="60">
        <v>3299</v>
      </c>
      <c r="B112" s="61" t="s">
        <v>17</v>
      </c>
      <c r="C112" s="62">
        <v>4581.6000000000004</v>
      </c>
      <c r="D112" s="62">
        <v>0</v>
      </c>
      <c r="E112" s="62">
        <f t="shared" ref="E112" si="86">F112-D112</f>
        <v>0</v>
      </c>
      <c r="F112" s="62">
        <v>0</v>
      </c>
      <c r="G112" s="62">
        <v>0</v>
      </c>
      <c r="H112" s="62">
        <v>0</v>
      </c>
    </row>
    <row r="113" spans="1:8" s="4" customFormat="1" x14ac:dyDescent="0.25">
      <c r="A113" s="38">
        <v>15100116</v>
      </c>
      <c r="B113" s="39" t="s">
        <v>45</v>
      </c>
      <c r="C113" s="55">
        <f t="shared" ref="C113" si="87">C114</f>
        <v>0</v>
      </c>
      <c r="D113" s="55">
        <f t="shared" ref="D113" si="88">D114</f>
        <v>9820</v>
      </c>
      <c r="E113" s="55">
        <f t="shared" ref="E113" si="89">E114</f>
        <v>2280</v>
      </c>
      <c r="F113" s="55">
        <f t="shared" ref="F113" si="90">F114</f>
        <v>12100</v>
      </c>
      <c r="G113" s="55">
        <f t="shared" ref="G113" si="91">G114</f>
        <v>9802.630000000001</v>
      </c>
      <c r="H113" s="55">
        <f t="shared" ref="H113" si="92">H114</f>
        <v>81.013471074380178</v>
      </c>
    </row>
    <row r="114" spans="1:8" s="4" customFormat="1" x14ac:dyDescent="0.25">
      <c r="A114" s="23">
        <v>56</v>
      </c>
      <c r="B114" s="24" t="s">
        <v>31</v>
      </c>
      <c r="C114" s="25">
        <f>SUM(C115:C118)</f>
        <v>0</v>
      </c>
      <c r="D114" s="25">
        <f>SUM(D115:D119)</f>
        <v>9820</v>
      </c>
      <c r="E114" s="25">
        <f>SUM(E115:E118)</f>
        <v>2280</v>
      </c>
      <c r="F114" s="25">
        <f>SUM(F115:F119)</f>
        <v>12100</v>
      </c>
      <c r="G114" s="25">
        <f>SUM(G115:G119)</f>
        <v>9802.630000000001</v>
      </c>
      <c r="H114" s="25">
        <f>(G114/F114)*100</f>
        <v>81.013471074380178</v>
      </c>
    </row>
    <row r="115" spans="1:8" s="4" customFormat="1" x14ac:dyDescent="0.25">
      <c r="A115" s="60">
        <v>3111</v>
      </c>
      <c r="B115" s="61" t="s">
        <v>57</v>
      </c>
      <c r="C115" s="62">
        <v>0</v>
      </c>
      <c r="D115" s="62">
        <v>8400</v>
      </c>
      <c r="E115" s="62">
        <f t="shared" ref="E115:E118" si="93">F115-D115</f>
        <v>1400</v>
      </c>
      <c r="F115" s="62">
        <v>9800</v>
      </c>
      <c r="G115" s="62">
        <v>8265.5300000000007</v>
      </c>
      <c r="H115" s="62">
        <f t="shared" ref="H115:H118" si="94">(G115/F115)*100</f>
        <v>84.342142857142861</v>
      </c>
    </row>
    <row r="116" spans="1:8" s="4" customFormat="1" x14ac:dyDescent="0.25">
      <c r="A116" s="60">
        <v>3121</v>
      </c>
      <c r="B116" s="61" t="s">
        <v>14</v>
      </c>
      <c r="C116" s="62">
        <v>0</v>
      </c>
      <c r="D116" s="62">
        <v>400</v>
      </c>
      <c r="E116" s="62">
        <f t="shared" si="93"/>
        <v>100</v>
      </c>
      <c r="F116" s="62">
        <v>500</v>
      </c>
      <c r="G116" s="62">
        <v>0</v>
      </c>
      <c r="H116" s="62">
        <f t="shared" si="94"/>
        <v>0</v>
      </c>
    </row>
    <row r="117" spans="1:8" s="4" customFormat="1" x14ac:dyDescent="0.25">
      <c r="A117" s="60">
        <v>3132</v>
      </c>
      <c r="B117" s="61" t="s">
        <v>60</v>
      </c>
      <c r="C117" s="62">
        <v>0</v>
      </c>
      <c r="D117" s="62">
        <v>820</v>
      </c>
      <c r="E117" s="62">
        <f t="shared" si="93"/>
        <v>780</v>
      </c>
      <c r="F117" s="62">
        <v>1600</v>
      </c>
      <c r="G117" s="62">
        <v>1363.81</v>
      </c>
      <c r="H117" s="62">
        <f t="shared" si="94"/>
        <v>85.238124999999997</v>
      </c>
    </row>
    <row r="118" spans="1:8" s="4" customFormat="1" x14ac:dyDescent="0.25">
      <c r="A118" s="60">
        <v>3211</v>
      </c>
      <c r="B118" s="61" t="s">
        <v>62</v>
      </c>
      <c r="C118" s="62">
        <v>0</v>
      </c>
      <c r="D118" s="62">
        <v>60</v>
      </c>
      <c r="E118" s="62">
        <f t="shared" si="93"/>
        <v>0</v>
      </c>
      <c r="F118" s="62">
        <v>60</v>
      </c>
      <c r="G118" s="62">
        <v>53.1</v>
      </c>
      <c r="H118" s="62">
        <f t="shared" si="94"/>
        <v>88.5</v>
      </c>
    </row>
    <row r="119" spans="1:8" s="4" customFormat="1" x14ac:dyDescent="0.25">
      <c r="A119" s="60">
        <v>3212</v>
      </c>
      <c r="B119" s="61" t="s">
        <v>58</v>
      </c>
      <c r="C119" s="62">
        <v>0</v>
      </c>
      <c r="D119" s="62">
        <v>140</v>
      </c>
      <c r="E119" s="62">
        <f t="shared" ref="E119" si="95">F119-D119</f>
        <v>0</v>
      </c>
      <c r="F119" s="62">
        <v>140</v>
      </c>
      <c r="G119" s="62">
        <v>120.19</v>
      </c>
      <c r="H119" s="62">
        <f t="shared" ref="H119" si="96">(G119/F119)*100</f>
        <v>85.85</v>
      </c>
    </row>
    <row r="120" spans="1:8" x14ac:dyDescent="0.25">
      <c r="A120" s="38">
        <v>15100117</v>
      </c>
      <c r="B120" s="39" t="s">
        <v>46</v>
      </c>
      <c r="C120" s="55">
        <f t="shared" ref="C120" si="97">C121</f>
        <v>0</v>
      </c>
      <c r="D120" s="55">
        <f t="shared" ref="D120" si="98">D121</f>
        <v>5700</v>
      </c>
      <c r="E120" s="55">
        <f t="shared" ref="E120" si="99">E121</f>
        <v>0</v>
      </c>
      <c r="F120" s="55">
        <f t="shared" ref="F120" si="100">F121</f>
        <v>5700</v>
      </c>
      <c r="G120" s="55">
        <f t="shared" ref="G120" si="101">G121</f>
        <v>4455.09</v>
      </c>
      <c r="H120" s="55">
        <f t="shared" ref="H120" si="102">H121</f>
        <v>78.159473684210539</v>
      </c>
    </row>
    <row r="121" spans="1:8" x14ac:dyDescent="0.25">
      <c r="A121" s="23">
        <v>26</v>
      </c>
      <c r="B121" s="24" t="s">
        <v>31</v>
      </c>
      <c r="C121" s="25">
        <f>SUM(C122)</f>
        <v>0</v>
      </c>
      <c r="D121" s="25">
        <f>SUM(D122)</f>
        <v>5700</v>
      </c>
      <c r="E121" s="25">
        <f>SUM(E122)</f>
        <v>0</v>
      </c>
      <c r="F121" s="25">
        <f>SUM(F122)</f>
        <v>5700</v>
      </c>
      <c r="G121" s="25">
        <f>SUM(G122)</f>
        <v>4455.09</v>
      </c>
      <c r="H121" s="25">
        <f>(G121/F121)*100</f>
        <v>78.159473684210539</v>
      </c>
    </row>
    <row r="122" spans="1:8" s="4" customFormat="1" x14ac:dyDescent="0.25">
      <c r="A122" s="60">
        <v>3299</v>
      </c>
      <c r="B122" s="61" t="s">
        <v>17</v>
      </c>
      <c r="C122" s="62">
        <v>0</v>
      </c>
      <c r="D122" s="62">
        <v>5700</v>
      </c>
      <c r="E122" s="62">
        <f t="shared" ref="E122" si="103">F122-D122</f>
        <v>0</v>
      </c>
      <c r="F122" s="62">
        <v>5700</v>
      </c>
      <c r="G122" s="62">
        <v>4455.09</v>
      </c>
      <c r="H122" s="62">
        <f>(G122/F122)*100</f>
        <v>78.159473684210539</v>
      </c>
    </row>
    <row r="123" spans="1:8" s="4" customFormat="1" x14ac:dyDescent="0.25">
      <c r="A123" s="69">
        <v>15100118</v>
      </c>
      <c r="B123" s="70" t="s">
        <v>86</v>
      </c>
      <c r="C123" s="71">
        <f t="shared" ref="C123:H123" si="104">C124</f>
        <v>0</v>
      </c>
      <c r="D123" s="71">
        <f t="shared" si="104"/>
        <v>4570</v>
      </c>
      <c r="E123" s="71">
        <f t="shared" si="104"/>
        <v>1060</v>
      </c>
      <c r="F123" s="71">
        <f t="shared" si="104"/>
        <v>5630</v>
      </c>
      <c r="G123" s="71">
        <f t="shared" si="104"/>
        <v>0</v>
      </c>
      <c r="H123" s="71">
        <f t="shared" si="104"/>
        <v>0</v>
      </c>
    </row>
    <row r="124" spans="1:8" x14ac:dyDescent="0.25">
      <c r="A124" s="72">
        <v>56</v>
      </c>
      <c r="B124" s="73" t="s">
        <v>31</v>
      </c>
      <c r="C124" s="74">
        <f>SUM(C125:C128)</f>
        <v>0</v>
      </c>
      <c r="D124" s="74">
        <f>SUM(D125:D128)</f>
        <v>4570</v>
      </c>
      <c r="E124" s="74">
        <f>SUM(E125:E128)</f>
        <v>1060</v>
      </c>
      <c r="F124" s="74">
        <f>SUM(F125:F128)</f>
        <v>5630</v>
      </c>
      <c r="G124" s="74">
        <f>SUM(G125:G128)</f>
        <v>0</v>
      </c>
      <c r="H124" s="74">
        <v>0</v>
      </c>
    </row>
    <row r="125" spans="1:8" s="4" customFormat="1" x14ac:dyDescent="0.25">
      <c r="A125" s="75">
        <v>3111</v>
      </c>
      <c r="B125" s="76" t="s">
        <v>57</v>
      </c>
      <c r="C125" s="77">
        <v>0</v>
      </c>
      <c r="D125" s="77">
        <v>3600</v>
      </c>
      <c r="E125" s="77">
        <f t="shared" ref="E125:E127" si="105">F125-D125</f>
        <v>600</v>
      </c>
      <c r="F125" s="77">
        <v>4200</v>
      </c>
      <c r="G125" s="77">
        <v>0</v>
      </c>
      <c r="H125" s="77">
        <v>0</v>
      </c>
    </row>
    <row r="126" spans="1:8" s="4" customFormat="1" x14ac:dyDescent="0.25">
      <c r="A126" s="75">
        <v>3121</v>
      </c>
      <c r="B126" s="76" t="s">
        <v>14</v>
      </c>
      <c r="C126" s="77">
        <v>0</v>
      </c>
      <c r="D126" s="77">
        <v>560</v>
      </c>
      <c r="E126" s="77">
        <f t="shared" si="105"/>
        <v>110</v>
      </c>
      <c r="F126" s="77">
        <v>670</v>
      </c>
      <c r="G126" s="77">
        <v>0</v>
      </c>
      <c r="H126" s="77">
        <v>0</v>
      </c>
    </row>
    <row r="127" spans="1:8" s="4" customFormat="1" x14ac:dyDescent="0.25">
      <c r="A127" s="75">
        <v>3132</v>
      </c>
      <c r="B127" s="76" t="s">
        <v>60</v>
      </c>
      <c r="C127" s="77">
        <v>0</v>
      </c>
      <c r="D127" s="77">
        <v>350</v>
      </c>
      <c r="E127" s="77">
        <f t="shared" si="105"/>
        <v>350</v>
      </c>
      <c r="F127" s="77">
        <v>700</v>
      </c>
      <c r="G127" s="77">
        <v>0</v>
      </c>
      <c r="H127" s="77">
        <v>0</v>
      </c>
    </row>
    <row r="128" spans="1:8" s="4" customFormat="1" x14ac:dyDescent="0.25">
      <c r="A128" s="75">
        <v>3212</v>
      </c>
      <c r="B128" s="76" t="s">
        <v>58</v>
      </c>
      <c r="C128" s="77">
        <v>0</v>
      </c>
      <c r="D128" s="77">
        <v>60</v>
      </c>
      <c r="E128" s="77">
        <f>F128-D128</f>
        <v>0</v>
      </c>
      <c r="F128" s="77">
        <v>60</v>
      </c>
      <c r="G128" s="77">
        <v>0</v>
      </c>
      <c r="H128" s="77">
        <v>0</v>
      </c>
    </row>
    <row r="129" spans="1:8" x14ac:dyDescent="0.25">
      <c r="A129" s="69">
        <v>15100119</v>
      </c>
      <c r="B129" s="70" t="s">
        <v>87</v>
      </c>
      <c r="C129" s="71">
        <f t="shared" ref="C129:H129" si="106">C130</f>
        <v>0</v>
      </c>
      <c r="D129" s="71">
        <f t="shared" si="106"/>
        <v>0</v>
      </c>
      <c r="E129" s="71">
        <f t="shared" si="106"/>
        <v>65000</v>
      </c>
      <c r="F129" s="71">
        <f t="shared" si="106"/>
        <v>65000</v>
      </c>
      <c r="G129" s="71">
        <f t="shared" si="106"/>
        <v>33685.870000000003</v>
      </c>
      <c r="H129" s="71">
        <f t="shared" si="106"/>
        <v>51.824415384615385</v>
      </c>
    </row>
    <row r="130" spans="1:8" x14ac:dyDescent="0.25">
      <c r="A130" s="72">
        <v>51</v>
      </c>
      <c r="B130" s="73" t="s">
        <v>29</v>
      </c>
      <c r="C130" s="74">
        <f>SUM(C131)</f>
        <v>0</v>
      </c>
      <c r="D130" s="74">
        <f>SUM(D131)</f>
        <v>0</v>
      </c>
      <c r="E130" s="74">
        <f>SUM(E131)</f>
        <v>65000</v>
      </c>
      <c r="F130" s="74">
        <f>SUM(F131)</f>
        <v>65000</v>
      </c>
      <c r="G130" s="74">
        <f>SUM(G131)</f>
        <v>33685.870000000003</v>
      </c>
      <c r="H130" s="74">
        <f>(G130/F130)*100</f>
        <v>51.824415384615385</v>
      </c>
    </row>
    <row r="131" spans="1:8" s="4" customFormat="1" x14ac:dyDescent="0.25">
      <c r="A131" s="75">
        <v>3299</v>
      </c>
      <c r="B131" s="76" t="s">
        <v>17</v>
      </c>
      <c r="C131" s="77">
        <v>0</v>
      </c>
      <c r="D131" s="77">
        <v>0</v>
      </c>
      <c r="E131" s="77">
        <f t="shared" ref="E131" si="107">F131-D131</f>
        <v>65000</v>
      </c>
      <c r="F131" s="77">
        <v>65000</v>
      </c>
      <c r="G131" s="77">
        <v>33685.870000000003</v>
      </c>
      <c r="H131" s="77">
        <f>(G131/F131)*100</f>
        <v>51.824415384615385</v>
      </c>
    </row>
    <row r="132" spans="1:8" s="4" customFormat="1" x14ac:dyDescent="0.25">
      <c r="A132" s="66"/>
      <c r="B132" s="67"/>
      <c r="C132" s="68"/>
      <c r="D132" s="12"/>
      <c r="E132" s="12"/>
      <c r="F132" s="12"/>
      <c r="G132" s="12"/>
      <c r="H132" s="12"/>
    </row>
    <row r="133" spans="1:8" s="4" customFormat="1" x14ac:dyDescent="0.25">
      <c r="A133" s="54">
        <v>151002</v>
      </c>
      <c r="B133" s="39" t="s">
        <v>47</v>
      </c>
      <c r="C133" s="55">
        <f t="shared" ref="C133:H133" si="108">C134</f>
        <v>100.43</v>
      </c>
      <c r="D133" s="55">
        <f t="shared" si="108"/>
        <v>8160</v>
      </c>
      <c r="E133" s="55">
        <f t="shared" si="108"/>
        <v>800</v>
      </c>
      <c r="F133" s="55">
        <f t="shared" si="108"/>
        <v>8960</v>
      </c>
      <c r="G133" s="55">
        <f t="shared" si="108"/>
        <v>2043.63</v>
      </c>
      <c r="H133" s="55">
        <f t="shared" si="108"/>
        <v>22.808370535714285</v>
      </c>
    </row>
    <row r="134" spans="1:8" s="4" customFormat="1" x14ac:dyDescent="0.25">
      <c r="A134" s="38">
        <v>15100203</v>
      </c>
      <c r="B134" s="39" t="s">
        <v>48</v>
      </c>
      <c r="C134" s="55">
        <f>C135+C138+C140+C145</f>
        <v>100.43</v>
      </c>
      <c r="D134" s="55">
        <f>D135+D138+D140+D145</f>
        <v>8160</v>
      </c>
      <c r="E134" s="55">
        <f>E135+E138+E140+E145</f>
        <v>800</v>
      </c>
      <c r="F134" s="55">
        <f>F135+F138+F140+F145</f>
        <v>8960</v>
      </c>
      <c r="G134" s="55">
        <f>G135+G138+G140+G145</f>
        <v>2043.63</v>
      </c>
      <c r="H134" s="55">
        <f>(G134/F134)*100</f>
        <v>22.808370535714285</v>
      </c>
    </row>
    <row r="135" spans="1:8" s="4" customFormat="1" x14ac:dyDescent="0.25">
      <c r="A135" s="23">
        <v>51</v>
      </c>
      <c r="B135" s="24" t="s">
        <v>29</v>
      </c>
      <c r="C135" s="25">
        <f>SUM(C136:C137)</f>
        <v>100.43</v>
      </c>
      <c r="D135" s="25">
        <f>SUM(D136:D137)</f>
        <v>5000</v>
      </c>
      <c r="E135" s="25">
        <f>SUM(E136:E137)</f>
        <v>0</v>
      </c>
      <c r="F135" s="25">
        <f>SUM(F136:F137)</f>
        <v>5000</v>
      </c>
      <c r="G135" s="25">
        <f>SUM(G136:G137)</f>
        <v>46.13</v>
      </c>
      <c r="H135" s="25">
        <f>(G135/F135)*100</f>
        <v>0.92259999999999998</v>
      </c>
    </row>
    <row r="136" spans="1:8" s="4" customFormat="1" x14ac:dyDescent="0.25">
      <c r="A136" s="60">
        <v>4225</v>
      </c>
      <c r="B136" s="61" t="s">
        <v>88</v>
      </c>
      <c r="C136" s="62">
        <v>0</v>
      </c>
      <c r="D136" s="62">
        <v>500</v>
      </c>
      <c r="E136" s="62">
        <f t="shared" ref="E136:E137" si="109">F136-D136</f>
        <v>0</v>
      </c>
      <c r="F136" s="62">
        <v>500</v>
      </c>
      <c r="G136" s="62">
        <v>0</v>
      </c>
      <c r="H136" s="62">
        <f t="shared" ref="H136:H137" si="110">(G136/F136)*100</f>
        <v>0</v>
      </c>
    </row>
    <row r="137" spans="1:8" s="4" customFormat="1" x14ac:dyDescent="0.25">
      <c r="A137" s="56">
        <v>4241</v>
      </c>
      <c r="B137" s="57" t="s">
        <v>89</v>
      </c>
      <c r="C137" s="58">
        <v>100.43</v>
      </c>
      <c r="D137" s="58">
        <v>4500</v>
      </c>
      <c r="E137" s="58">
        <f t="shared" si="109"/>
        <v>0</v>
      </c>
      <c r="F137" s="58">
        <v>4500</v>
      </c>
      <c r="G137" s="58">
        <v>46.13</v>
      </c>
      <c r="H137" s="58">
        <f t="shared" si="110"/>
        <v>1.0251111111111111</v>
      </c>
    </row>
    <row r="138" spans="1:8" s="4" customFormat="1" x14ac:dyDescent="0.25">
      <c r="A138" s="23">
        <v>54</v>
      </c>
      <c r="B138" s="24" t="s">
        <v>30</v>
      </c>
      <c r="C138" s="25">
        <f>SUM(C139)</f>
        <v>0</v>
      </c>
      <c r="D138" s="25">
        <f>SUM(D139)</f>
        <v>660</v>
      </c>
      <c r="E138" s="25">
        <f>SUM(E139)</f>
        <v>0</v>
      </c>
      <c r="F138" s="25">
        <f>SUM(F139)</f>
        <v>660</v>
      </c>
      <c r="G138" s="25">
        <f>SUM(G139)</f>
        <v>0</v>
      </c>
      <c r="H138" s="25">
        <f>(G138/F138)*100</f>
        <v>0</v>
      </c>
    </row>
    <row r="139" spans="1:8" x14ac:dyDescent="0.25">
      <c r="A139" s="56">
        <v>4241</v>
      </c>
      <c r="B139" s="57" t="s">
        <v>18</v>
      </c>
      <c r="C139" s="58">
        <v>0</v>
      </c>
      <c r="D139" s="58">
        <v>660</v>
      </c>
      <c r="E139" s="58">
        <f t="shared" ref="E139" si="111">F139-D139</f>
        <v>0</v>
      </c>
      <c r="F139" s="58">
        <v>660</v>
      </c>
      <c r="G139" s="58">
        <v>0</v>
      </c>
      <c r="H139" s="58">
        <f t="shared" ref="H139" si="112">(G139/F139)*100</f>
        <v>0</v>
      </c>
    </row>
    <row r="140" spans="1:8" s="4" customFormat="1" x14ac:dyDescent="0.25">
      <c r="A140" s="23">
        <v>61</v>
      </c>
      <c r="B140" s="24" t="s">
        <v>32</v>
      </c>
      <c r="C140" s="25">
        <f>SUM(C141:C144)</f>
        <v>0</v>
      </c>
      <c r="D140" s="25">
        <f>SUM(D141:D144)</f>
        <v>1300</v>
      </c>
      <c r="E140" s="25">
        <f>SUM(E141:E144)</f>
        <v>0</v>
      </c>
      <c r="F140" s="25">
        <f>SUM(F141:F144)</f>
        <v>1300</v>
      </c>
      <c r="G140" s="25">
        <f>SUM(G141:G144)</f>
        <v>0</v>
      </c>
      <c r="H140" s="25">
        <f>(G140/F140)*100</f>
        <v>0</v>
      </c>
    </row>
    <row r="141" spans="1:8" x14ac:dyDescent="0.25">
      <c r="A141" s="60">
        <v>4221</v>
      </c>
      <c r="B141" s="61" t="s">
        <v>90</v>
      </c>
      <c r="C141" s="62">
        <v>0</v>
      </c>
      <c r="D141" s="62">
        <v>0</v>
      </c>
      <c r="E141" s="62">
        <f t="shared" ref="E141" si="113">F141-D141</f>
        <v>650</v>
      </c>
      <c r="F141" s="62">
        <v>650</v>
      </c>
      <c r="G141" s="62">
        <v>0</v>
      </c>
      <c r="H141" s="62">
        <f t="shared" ref="H141" si="114">(G141/F141)*100</f>
        <v>0</v>
      </c>
    </row>
    <row r="142" spans="1:8" x14ac:dyDescent="0.25">
      <c r="A142" s="60">
        <v>4223</v>
      </c>
      <c r="B142" s="61" t="s">
        <v>91</v>
      </c>
      <c r="C142" s="62">
        <v>0</v>
      </c>
      <c r="D142" s="62">
        <v>0</v>
      </c>
      <c r="E142" s="62">
        <f t="shared" ref="E142:E144" si="115">F142-D142</f>
        <v>650</v>
      </c>
      <c r="F142" s="62">
        <v>650</v>
      </c>
      <c r="G142" s="62">
        <v>0</v>
      </c>
      <c r="H142" s="62">
        <f t="shared" ref="H142" si="116">(G142/F142)*100</f>
        <v>0</v>
      </c>
    </row>
    <row r="143" spans="1:8" x14ac:dyDescent="0.25">
      <c r="A143" s="60">
        <v>4225</v>
      </c>
      <c r="B143" s="61" t="s">
        <v>88</v>
      </c>
      <c r="C143" s="62">
        <v>0</v>
      </c>
      <c r="D143" s="62">
        <v>650</v>
      </c>
      <c r="E143" s="62">
        <f t="shared" si="115"/>
        <v>-650</v>
      </c>
      <c r="F143" s="62">
        <v>0</v>
      </c>
      <c r="G143" s="62">
        <v>0</v>
      </c>
      <c r="H143" s="62">
        <v>0</v>
      </c>
    </row>
    <row r="144" spans="1:8" x14ac:dyDescent="0.25">
      <c r="A144" s="60">
        <v>4241</v>
      </c>
      <c r="B144" s="61" t="s">
        <v>89</v>
      </c>
      <c r="C144" s="62">
        <v>0</v>
      </c>
      <c r="D144" s="62">
        <v>650</v>
      </c>
      <c r="E144" s="62">
        <f t="shared" si="115"/>
        <v>-650</v>
      </c>
      <c r="F144" s="62">
        <v>0</v>
      </c>
      <c r="G144" s="62">
        <v>0</v>
      </c>
      <c r="H144" s="62">
        <v>0</v>
      </c>
    </row>
    <row r="145" spans="1:8" s="4" customFormat="1" x14ac:dyDescent="0.25">
      <c r="A145" s="23">
        <v>31</v>
      </c>
      <c r="B145" s="24" t="s">
        <v>38</v>
      </c>
      <c r="C145" s="25">
        <f>C146</f>
        <v>0</v>
      </c>
      <c r="D145" s="25">
        <f>D146</f>
        <v>1200</v>
      </c>
      <c r="E145" s="25">
        <f>E146</f>
        <v>800</v>
      </c>
      <c r="F145" s="25">
        <f>F146</f>
        <v>2000</v>
      </c>
      <c r="G145" s="25">
        <f>G146</f>
        <v>1997.5</v>
      </c>
      <c r="H145" s="25">
        <f>(G145/F145)*100</f>
        <v>99.875</v>
      </c>
    </row>
    <row r="146" spans="1:8" x14ac:dyDescent="0.25">
      <c r="A146" s="60">
        <v>4221</v>
      </c>
      <c r="B146" s="61" t="s">
        <v>90</v>
      </c>
      <c r="C146" s="62">
        <v>0</v>
      </c>
      <c r="D146" s="62">
        <v>1200</v>
      </c>
      <c r="E146" s="62">
        <f t="shared" ref="E146" si="117">F146-D146</f>
        <v>800</v>
      </c>
      <c r="F146" s="62">
        <v>2000</v>
      </c>
      <c r="G146" s="62">
        <v>1997.5</v>
      </c>
      <c r="H146" s="62">
        <f t="shared" ref="H146" si="118">(G146/F146)*100</f>
        <v>99.875</v>
      </c>
    </row>
    <row r="147" spans="1:8" s="4" customFormat="1" x14ac:dyDescent="0.25">
      <c r="A147" s="7"/>
      <c r="B147" s="8"/>
      <c r="C147" s="9"/>
      <c r="D147" s="9"/>
      <c r="E147" s="9"/>
      <c r="F147" s="9"/>
      <c r="G147" s="9"/>
      <c r="H147" s="9"/>
    </row>
    <row r="148" spans="1:8" x14ac:dyDescent="0.25">
      <c r="A148" s="7"/>
      <c r="B148" s="8"/>
      <c r="C148" s="9"/>
      <c r="D148" s="9"/>
      <c r="E148" s="9"/>
      <c r="F148" s="9"/>
      <c r="G148" s="9"/>
      <c r="H148" s="9"/>
    </row>
    <row r="149" spans="1:8" x14ac:dyDescent="0.25">
      <c r="A149" s="7"/>
      <c r="B149" s="8"/>
      <c r="C149" s="9"/>
      <c r="D149" s="9"/>
      <c r="E149" s="9"/>
      <c r="F149" s="9"/>
      <c r="G149" s="9"/>
      <c r="H149" s="9"/>
    </row>
    <row r="150" spans="1:8" x14ac:dyDescent="0.25">
      <c r="A150" s="4"/>
      <c r="B150" s="6"/>
      <c r="C150" s="5"/>
      <c r="D150" s="5"/>
      <c r="E150" s="5"/>
      <c r="F150" s="5"/>
      <c r="G150" s="5"/>
      <c r="H150" s="5"/>
    </row>
    <row r="151" spans="1:8" x14ac:dyDescent="0.25">
      <c r="A151" s="4"/>
      <c r="B151" s="6"/>
      <c r="C151" s="4"/>
      <c r="D151" s="4"/>
      <c r="E151" s="4"/>
      <c r="F151" s="4"/>
      <c r="G151" s="4"/>
      <c r="H151" s="5"/>
    </row>
  </sheetData>
  <mergeCells count="4">
    <mergeCell ref="A3:H3"/>
    <mergeCell ref="A4:H4"/>
    <mergeCell ref="A8:B8"/>
    <mergeCell ref="A9:B9"/>
  </mergeCells>
  <pageMargins left="0.7" right="0.7" top="0.75" bottom="0.75" header="0.3" footer="0.3"/>
  <pageSetup paperSize="9" scale="96" fitToHeight="0" orientation="landscape" verticalDpi="0" r:id="rId1"/>
  <rowBreaks count="4" manualBreakCount="4">
    <brk id="33" max="7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Posebni dio - prihodi</vt:lpstr>
      <vt:lpstr>Posebni dio - rashodi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Tina Ujevića</dc:creator>
  <cp:lastModifiedBy>Korisnik</cp:lastModifiedBy>
  <cp:lastPrinted>2023-07-20T10:34:32Z</cp:lastPrinted>
  <dcterms:created xsi:type="dcterms:W3CDTF">2023-03-08T10:06:05Z</dcterms:created>
  <dcterms:modified xsi:type="dcterms:W3CDTF">2024-04-09T12:01:57Z</dcterms:modified>
</cp:coreProperties>
</file>