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5345" windowHeight="4575" tabRatio="880"/>
  </bookViews>
  <sheets>
    <sheet name="SAŽETAK" sheetId="6" r:id="rId1"/>
    <sheet name="Račun prihoda i rashoda" sheetId="1" r:id="rId2"/>
    <sheet name="Prihodi i rashodi po izv.fin." sheetId="4" r:id="rId3"/>
    <sheet name="Rashodi prema funkc.klasifik." sheetId="5" r:id="rId4"/>
    <sheet name="List1" sheetId="7" r:id="rId5"/>
  </sheets>
  <definedNames>
    <definedName name="_xlnm.Print_Area" localSheetId="2">'Prihodi i rashodi po izv.fin.'!$A$1:$G$62</definedName>
    <definedName name="_xlnm.Print_Area" localSheetId="1">'Račun prihoda i rashoda'!$A$1:$G$94</definedName>
  </definedNames>
  <calcPr calcId="162913"/>
</workbook>
</file>

<file path=xl/calcChain.xml><?xml version="1.0" encoding="utf-8"?>
<calcChain xmlns="http://schemas.openxmlformats.org/spreadsheetml/2006/main">
  <c r="F30" i="1" l="1"/>
  <c r="F10" i="5" l="1"/>
  <c r="E11" i="5"/>
  <c r="D11" i="5"/>
  <c r="C11" i="5"/>
  <c r="F10" i="4"/>
  <c r="D53" i="4"/>
  <c r="D48" i="4"/>
  <c r="G60" i="4"/>
  <c r="G59" i="4" s="1"/>
  <c r="F59" i="4"/>
  <c r="E59" i="4"/>
  <c r="D59" i="4"/>
  <c r="C59" i="4"/>
  <c r="F52" i="4"/>
  <c r="G56" i="4"/>
  <c r="G50" i="4"/>
  <c r="G49" i="4" s="1"/>
  <c r="F49" i="4"/>
  <c r="E49" i="4"/>
  <c r="D49" i="4"/>
  <c r="C49" i="4"/>
  <c r="C43" i="4"/>
  <c r="F57" i="1"/>
  <c r="F56" i="1"/>
  <c r="F29" i="1"/>
  <c r="F12" i="1"/>
  <c r="F13" i="1"/>
  <c r="D41" i="1"/>
  <c r="C16" i="6" l="1"/>
  <c r="E33" i="1" l="1"/>
  <c r="E32" i="1" s="1"/>
  <c r="D33" i="1"/>
  <c r="D32" i="1" s="1"/>
  <c r="D31" i="1" s="1"/>
  <c r="C33" i="1"/>
  <c r="C32" i="1" s="1"/>
  <c r="C31" i="1" s="1"/>
  <c r="C12" i="6"/>
  <c r="E15" i="6"/>
  <c r="D15" i="6"/>
  <c r="C15" i="6"/>
  <c r="E12" i="6"/>
  <c r="F12" i="6" s="1"/>
  <c r="D12" i="6"/>
  <c r="G14" i="6"/>
  <c r="G13" i="6"/>
  <c r="F13" i="6"/>
  <c r="G10" i="6"/>
  <c r="F10" i="6"/>
  <c r="E8" i="5"/>
  <c r="D8" i="5"/>
  <c r="C8" i="5"/>
  <c r="G12" i="5"/>
  <c r="G11" i="5"/>
  <c r="F11" i="5"/>
  <c r="G32" i="1" l="1"/>
  <c r="E31" i="1"/>
  <c r="G31" i="1" s="1"/>
  <c r="G15" i="6"/>
  <c r="F15" i="6"/>
  <c r="G12" i="6"/>
  <c r="E16" i="6"/>
  <c r="D16" i="6"/>
  <c r="G10" i="5"/>
  <c r="E53" i="4"/>
  <c r="C53" i="4"/>
  <c r="G52" i="4"/>
  <c r="G51" i="4" s="1"/>
  <c r="G58" i="4"/>
  <c r="G57" i="4" s="1"/>
  <c r="F57" i="4"/>
  <c r="E57" i="4"/>
  <c r="D57" i="4"/>
  <c r="C57" i="4"/>
  <c r="G55" i="4"/>
  <c r="G54" i="4"/>
  <c r="F54" i="4"/>
  <c r="F51" i="4"/>
  <c r="E51" i="4"/>
  <c r="E48" i="4" s="1"/>
  <c r="E62" i="4" s="1"/>
  <c r="D51" i="4"/>
  <c r="C51" i="4"/>
  <c r="F32" i="4"/>
  <c r="G46" i="4"/>
  <c r="G45" i="4" s="1"/>
  <c r="F45" i="4"/>
  <c r="E45" i="4"/>
  <c r="D45" i="4"/>
  <c r="C45" i="4"/>
  <c r="G44" i="4"/>
  <c r="G43" i="4" s="1"/>
  <c r="F44" i="4"/>
  <c r="F43" i="4" s="1"/>
  <c r="E43" i="4"/>
  <c r="D43" i="4"/>
  <c r="G42" i="4"/>
  <c r="G41" i="4" s="1"/>
  <c r="F42" i="4"/>
  <c r="F41" i="4" s="1"/>
  <c r="E41" i="4"/>
  <c r="D41" i="4"/>
  <c r="C41" i="4"/>
  <c r="G40" i="4"/>
  <c r="F40" i="4"/>
  <c r="G39" i="4"/>
  <c r="F39" i="4"/>
  <c r="G38" i="4"/>
  <c r="G37" i="4"/>
  <c r="F37" i="4"/>
  <c r="E36" i="4"/>
  <c r="D36" i="4"/>
  <c r="C36" i="4"/>
  <c r="G35" i="4"/>
  <c r="G34" i="4" s="1"/>
  <c r="F35" i="4"/>
  <c r="F34" i="4" s="1"/>
  <c r="E34" i="4"/>
  <c r="D34" i="4"/>
  <c r="C34" i="4"/>
  <c r="G32" i="4"/>
  <c r="E32" i="4"/>
  <c r="D32" i="4"/>
  <c r="C32" i="4"/>
  <c r="G31" i="4"/>
  <c r="G30" i="4" s="1"/>
  <c r="F31" i="4"/>
  <c r="F30" i="4" s="1"/>
  <c r="E30" i="4"/>
  <c r="D30" i="4"/>
  <c r="C30" i="4"/>
  <c r="G27" i="4"/>
  <c r="F14" i="4"/>
  <c r="G14" i="4"/>
  <c r="G13" i="4" s="1"/>
  <c r="D13" i="4"/>
  <c r="C13" i="4"/>
  <c r="E13" i="4"/>
  <c r="G16" i="4"/>
  <c r="G15" i="4" s="1"/>
  <c r="F16" i="4"/>
  <c r="F15" i="4" s="1"/>
  <c r="E15" i="4"/>
  <c r="D15" i="4"/>
  <c r="C15" i="4"/>
  <c r="F25" i="4"/>
  <c r="E17" i="4"/>
  <c r="G12" i="4"/>
  <c r="G11" i="4" s="1"/>
  <c r="F12" i="4"/>
  <c r="D11" i="4"/>
  <c r="C11" i="4"/>
  <c r="E11" i="4"/>
  <c r="C17" i="4"/>
  <c r="F21" i="4"/>
  <c r="G20" i="4"/>
  <c r="F20" i="4"/>
  <c r="G18" i="4"/>
  <c r="F18" i="4"/>
  <c r="G19" i="4"/>
  <c r="D17" i="4"/>
  <c r="E26" i="4"/>
  <c r="D26" i="4"/>
  <c r="C26" i="4"/>
  <c r="E24" i="4"/>
  <c r="D24" i="4"/>
  <c r="C24" i="4"/>
  <c r="E22" i="4"/>
  <c r="D22" i="4"/>
  <c r="C22" i="4"/>
  <c r="F82" i="1"/>
  <c r="E81" i="1"/>
  <c r="E80" i="1" s="1"/>
  <c r="D81" i="1"/>
  <c r="D80" i="1" s="1"/>
  <c r="C81" i="1"/>
  <c r="C80" i="1" s="1"/>
  <c r="D51" i="1"/>
  <c r="D47" i="1"/>
  <c r="F93" i="1"/>
  <c r="F89" i="1"/>
  <c r="E92" i="1"/>
  <c r="D92" i="1"/>
  <c r="C92" i="1"/>
  <c r="E88" i="1"/>
  <c r="D88" i="1"/>
  <c r="C88" i="1"/>
  <c r="E84" i="1"/>
  <c r="E83" i="1" s="1"/>
  <c r="G83" i="1" s="1"/>
  <c r="D84" i="1"/>
  <c r="D83" i="1" s="1"/>
  <c r="C84" i="1"/>
  <c r="C83" i="1" s="1"/>
  <c r="D39" i="1"/>
  <c r="D43" i="1"/>
  <c r="D58" i="1"/>
  <c r="D68" i="1"/>
  <c r="D70" i="1"/>
  <c r="E78" i="1"/>
  <c r="D78" i="1"/>
  <c r="D77" i="1" s="1"/>
  <c r="C78" i="1"/>
  <c r="C77" i="1" s="1"/>
  <c r="F79" i="1"/>
  <c r="E70" i="1"/>
  <c r="C70" i="1"/>
  <c r="F76" i="1"/>
  <c r="F75" i="1"/>
  <c r="F74" i="1"/>
  <c r="F73" i="1"/>
  <c r="F72" i="1"/>
  <c r="F71" i="1"/>
  <c r="E68" i="1"/>
  <c r="C68" i="1"/>
  <c r="F69" i="1"/>
  <c r="E58" i="1"/>
  <c r="C58" i="1"/>
  <c r="F67" i="1"/>
  <c r="F66" i="1"/>
  <c r="F65" i="1"/>
  <c r="F64" i="1"/>
  <c r="F63" i="1"/>
  <c r="F62" i="1"/>
  <c r="F61" i="1"/>
  <c r="F60" i="1"/>
  <c r="F59" i="1"/>
  <c r="E51" i="1"/>
  <c r="C51" i="1"/>
  <c r="D10" i="4" l="1"/>
  <c r="F68" i="1"/>
  <c r="C48" i="4"/>
  <c r="F48" i="4" s="1"/>
  <c r="E29" i="4"/>
  <c r="D46" i="1"/>
  <c r="F51" i="1"/>
  <c r="C87" i="1"/>
  <c r="C86" i="1" s="1"/>
  <c r="D38" i="1"/>
  <c r="F78" i="1"/>
  <c r="F92" i="1"/>
  <c r="F58" i="1"/>
  <c r="F70" i="1"/>
  <c r="F88" i="1"/>
  <c r="G8" i="5"/>
  <c r="F8" i="5"/>
  <c r="C29" i="4"/>
  <c r="C62" i="4" s="1"/>
  <c r="D29" i="4"/>
  <c r="G48" i="4"/>
  <c r="E10" i="4"/>
  <c r="C10" i="4"/>
  <c r="F53" i="4"/>
  <c r="G53" i="4"/>
  <c r="G36" i="4"/>
  <c r="F36" i="4"/>
  <c r="F13" i="4"/>
  <c r="F17" i="4"/>
  <c r="F11" i="4"/>
  <c r="F24" i="4"/>
  <c r="G17" i="4"/>
  <c r="G21" i="4"/>
  <c r="F26" i="4"/>
  <c r="F22" i="4"/>
  <c r="G26" i="4"/>
  <c r="G25" i="4"/>
  <c r="G24" i="4" s="1"/>
  <c r="G23" i="4"/>
  <c r="G22" i="4" s="1"/>
  <c r="D87" i="1"/>
  <c r="D86" i="1" s="1"/>
  <c r="E77" i="1"/>
  <c r="F77" i="1" s="1"/>
  <c r="E87" i="1"/>
  <c r="G80" i="1"/>
  <c r="F80" i="1"/>
  <c r="F81" i="1"/>
  <c r="F55" i="1"/>
  <c r="F54" i="1"/>
  <c r="F53" i="1"/>
  <c r="F52" i="1"/>
  <c r="E47" i="1"/>
  <c r="E46" i="1" s="1"/>
  <c r="C47" i="1"/>
  <c r="C46" i="1" s="1"/>
  <c r="F50" i="1"/>
  <c r="F49" i="1"/>
  <c r="F48" i="1"/>
  <c r="E43" i="1"/>
  <c r="C43" i="1"/>
  <c r="F45" i="1"/>
  <c r="F44" i="1"/>
  <c r="E41" i="1"/>
  <c r="C41" i="1"/>
  <c r="E39" i="1"/>
  <c r="C39" i="1"/>
  <c r="F42" i="1"/>
  <c r="F40" i="1"/>
  <c r="E28" i="1"/>
  <c r="D28" i="1"/>
  <c r="D27" i="1" s="1"/>
  <c r="C28" i="1"/>
  <c r="C27" i="1" s="1"/>
  <c r="E25" i="1"/>
  <c r="D25" i="1"/>
  <c r="C25" i="1"/>
  <c r="F24" i="1"/>
  <c r="E23" i="1"/>
  <c r="D23" i="1"/>
  <c r="C23" i="1"/>
  <c r="E20" i="1"/>
  <c r="E19" i="1" s="1"/>
  <c r="D20" i="1"/>
  <c r="D19" i="1" s="1"/>
  <c r="C20" i="1"/>
  <c r="C19" i="1" s="1"/>
  <c r="F21" i="1"/>
  <c r="F18" i="1"/>
  <c r="F17" i="1"/>
  <c r="E16" i="1"/>
  <c r="D16" i="1"/>
  <c r="C16" i="1"/>
  <c r="E14" i="1"/>
  <c r="D14" i="1"/>
  <c r="C14" i="1"/>
  <c r="E11" i="1"/>
  <c r="D11" i="1"/>
  <c r="C11" i="1"/>
  <c r="E27" i="1" l="1"/>
  <c r="G27" i="1" s="1"/>
  <c r="F28" i="1"/>
  <c r="F11" i="1"/>
  <c r="G10" i="4"/>
  <c r="F62" i="4"/>
  <c r="D37" i="1"/>
  <c r="D94" i="1" s="1"/>
  <c r="D62" i="4"/>
  <c r="G62" i="4" s="1"/>
  <c r="F29" i="4"/>
  <c r="F39" i="1"/>
  <c r="F41" i="1"/>
  <c r="D22" i="1"/>
  <c r="F43" i="1"/>
  <c r="C38" i="1"/>
  <c r="C37" i="1" s="1"/>
  <c r="C94" i="1" s="1"/>
  <c r="G29" i="4"/>
  <c r="F23" i="1"/>
  <c r="F46" i="1"/>
  <c r="G46" i="1"/>
  <c r="E38" i="1"/>
  <c r="E37" i="1" s="1"/>
  <c r="F47" i="1"/>
  <c r="G87" i="1"/>
  <c r="F87" i="1"/>
  <c r="E86" i="1"/>
  <c r="G77" i="1"/>
  <c r="E10" i="1"/>
  <c r="C22" i="1"/>
  <c r="F27" i="1"/>
  <c r="C10" i="1"/>
  <c r="F16" i="1"/>
  <c r="G19" i="1"/>
  <c r="F19" i="1"/>
  <c r="F20" i="1"/>
  <c r="E22" i="1"/>
  <c r="D10" i="1"/>
  <c r="G22" i="1" l="1"/>
  <c r="D9" i="1"/>
  <c r="D35" i="1" s="1"/>
  <c r="F10" i="1"/>
  <c r="F22" i="1"/>
  <c r="E94" i="1"/>
  <c r="F94" i="1" s="1"/>
  <c r="F37" i="1"/>
  <c r="G37" i="1"/>
  <c r="G38" i="1"/>
  <c r="F38" i="1"/>
  <c r="C9" i="1"/>
  <c r="C35" i="1" s="1"/>
  <c r="G86" i="1"/>
  <c r="F86" i="1"/>
  <c r="E9" i="1"/>
  <c r="G10" i="1"/>
  <c r="E35" i="1" l="1"/>
  <c r="G9" i="1"/>
  <c r="F9" i="1"/>
  <c r="F35" i="1"/>
  <c r="G35" i="1"/>
  <c r="G94" i="1" l="1"/>
</calcChain>
</file>

<file path=xl/sharedStrings.xml><?xml version="1.0" encoding="utf-8"?>
<sst xmlns="http://schemas.openxmlformats.org/spreadsheetml/2006/main" count="219" uniqueCount="134">
  <si>
    <t>OŠ TINA UJEVIĆA, ŠIBENIK</t>
  </si>
  <si>
    <t>I. OPĆI DIO PRORAČUNA</t>
  </si>
  <si>
    <t>Oznaka</t>
  </si>
  <si>
    <t>Naziv</t>
  </si>
  <si>
    <t>(1)</t>
  </si>
  <si>
    <t>(2)</t>
  </si>
  <si>
    <t>(3)</t>
  </si>
  <si>
    <t>(4)</t>
  </si>
  <si>
    <t xml:space="preserve">Indeks </t>
  </si>
  <si>
    <t>Ostali rashodi za zaposlene</t>
  </si>
  <si>
    <t>Doprinosi na plaće</t>
  </si>
  <si>
    <t>Naknade troškova osobama izvan radnog odnosa</t>
  </si>
  <si>
    <t>Ostali nespomenuti rashodi poslovanja</t>
  </si>
  <si>
    <t>Knjige, umjetnička djela i ostale izložbene vrijednosti</t>
  </si>
  <si>
    <t>SVEUKUPNO RASHODI</t>
  </si>
  <si>
    <t>Opći prihodi i primici</t>
  </si>
  <si>
    <t>Pomoći iz proračuna</t>
  </si>
  <si>
    <t>Pomoći iz državnog proračuna</t>
  </si>
  <si>
    <t>Decentralizirana sredstva za osnovne škole</t>
  </si>
  <si>
    <t>Sredstva Europske unije</t>
  </si>
  <si>
    <t>Donacije</t>
  </si>
  <si>
    <t>Prihodi za posebne namjene</t>
  </si>
  <si>
    <t>Ostali prihodi za posebne namjene</t>
  </si>
  <si>
    <t>Prihodi od prodaje ili zamjene nefinanancijske imovine i naknade s naslova osiguranja</t>
  </si>
  <si>
    <t>Ostali i vlastiti prihodi</t>
  </si>
  <si>
    <t>Vlastiti prihodi</t>
  </si>
  <si>
    <t>Naknade s naslova osiguranja i naplate štete</t>
  </si>
  <si>
    <t>Ostvarenje 2023.</t>
  </si>
  <si>
    <t>Plaće za redovan rad</t>
  </si>
  <si>
    <t>Naknade za prijevoz, za rad na terenu i odvojeni život</t>
  </si>
  <si>
    <t>Uredski materijal i ostali materijalni rashodi</t>
  </si>
  <si>
    <t>Doprinosi za obvezno zdravstveno osiguranje</t>
  </si>
  <si>
    <t>Doprinosi za obvezno osiguranje u slučaju nezaposlenosti</t>
  </si>
  <si>
    <t>Službena putovanja</t>
  </si>
  <si>
    <t>Sitni inventar i auto gume</t>
  </si>
  <si>
    <t>Usluge telefona, pošte i prijevoza</t>
  </si>
  <si>
    <t>Zdravstvene i veterinarske usluge</t>
  </si>
  <si>
    <t>Intelektualne i osobne usluge</t>
  </si>
  <si>
    <t>Ostale usluge</t>
  </si>
  <si>
    <t>Reprezentacija</t>
  </si>
  <si>
    <t>Pristojbe i naknade</t>
  </si>
  <si>
    <t>Troškovi sudskih postupaka</t>
  </si>
  <si>
    <t>Zatezne kamate</t>
  </si>
  <si>
    <t>Naknade građanima i kućanstvima u naravi</t>
  </si>
  <si>
    <t>Stručno usavršavanje zaposlenika</t>
  </si>
  <si>
    <t>Energija</t>
  </si>
  <si>
    <t>Materijal i dijelovi za tekuće i investicijsko održavanje</t>
  </si>
  <si>
    <t>Službena, radna i zaštitna odjeća i obuća</t>
  </si>
  <si>
    <t>Usluge tekućeg i investicijskog održavanja</t>
  </si>
  <si>
    <t>Usluge promidžbe i informiranja</t>
  </si>
  <si>
    <t>Komunalne usluge</t>
  </si>
  <si>
    <t>Zakupnine i najamnine</t>
  </si>
  <si>
    <t>Računalne usluge</t>
  </si>
  <si>
    <t>Premije osiguranja</t>
  </si>
  <si>
    <t>Članarine</t>
  </si>
  <si>
    <t>Materijal i sirovine</t>
  </si>
  <si>
    <t>Knjige</t>
  </si>
  <si>
    <t>Uredska oprema i namještaj</t>
  </si>
  <si>
    <t>Prihodi iz nadležnog proračuna za financiranje rashoda poslovanja</t>
  </si>
  <si>
    <t>Tekuće pomoći proračunskim korisnicima iz proračuna koji im nije nadležan</t>
  </si>
  <si>
    <t>Kapitalne pomoći proračunskim korisnicima iz proračuna koji im nije nadležan</t>
  </si>
  <si>
    <t>Tekući prijenosi između proračunskih korisnika istog proračuna</t>
  </si>
  <si>
    <t>Pomoći iz županijskog proračuna</t>
  </si>
  <si>
    <t>Tekući prijenosi između proračunskih korisnika istog proračuna temeljem prijenosa EU sredstava</t>
  </si>
  <si>
    <t>Tekuće donacije</t>
  </si>
  <si>
    <t>Ostali nespomenuti prihodi po posebnim propisima</t>
  </si>
  <si>
    <t>Prihodi od pruženih usluga</t>
  </si>
  <si>
    <t>Prihodi iz nadležnog proračuna za financiranje eashoda za nabavu nefinancijske imovine</t>
  </si>
  <si>
    <t>Višak prihoda iz prethodne godine</t>
  </si>
  <si>
    <t>Višak prihoda iz prethodne godine - EU projekti</t>
  </si>
  <si>
    <t>Višak prihoda iz prethodne godine - EU sredstva</t>
  </si>
  <si>
    <t xml:space="preserve">Oprema za održavanje i zaštitu </t>
  </si>
  <si>
    <t>Instrumenti, uređaji i strojevi</t>
  </si>
  <si>
    <t>Indeks</t>
  </si>
  <si>
    <t>(5) = (4/2)</t>
  </si>
  <si>
    <t>(6) = (4/3)</t>
  </si>
  <si>
    <t>Pomoći proračunskim korisnicima iz proračuna koji im nije nadležan</t>
  </si>
  <si>
    <t>Pomoći iz inozemstva i od subjekata unutar općeg proračuna</t>
  </si>
  <si>
    <t>Pomoći iz državnog proračuna temeljem prijenosa EU sredstava</t>
  </si>
  <si>
    <t>Tekuće pomoći iz državnog proračuna temeljem prijenosa EU sredstava</t>
  </si>
  <si>
    <t>Prijenosi između proračunskih korisnika istog proračuna</t>
  </si>
  <si>
    <t>Prihodi po posebnim propisima</t>
  </si>
  <si>
    <t>Prihodi od upravnih i administrativnih pristojbi, pristojbi po posebnim propisima i naknada</t>
  </si>
  <si>
    <t>Prihodi od prodaje proizvoda i robe te pruženih usluga</t>
  </si>
  <si>
    <t>Donacije od pravnih i fizičkih osoba izvan općeg proračuna</t>
  </si>
  <si>
    <t>Prihodi od prodaje proizvoda i robe te pruženih usluga i prihodi od donacija te povrati po protestiranim jamstvima</t>
  </si>
  <si>
    <t>Prihodi iz nadležnog proračuna za financiranje redovne djelatnosti proračunskih korisnika</t>
  </si>
  <si>
    <t>Prihodi iz nadležnog proračuna i od HZZO-a temeljem ugovornih obveza</t>
  </si>
  <si>
    <t>PRIHODI POSLOVANJA</t>
  </si>
  <si>
    <t>RASHODI POSLOVANJA</t>
  </si>
  <si>
    <t>Plaće (Bruto)</t>
  </si>
  <si>
    <t>Rashodi za zaposlene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</si>
  <si>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</si>
  <si>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</si>
  <si>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</si>
  <si>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</si>
  <si>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</si>
  <si>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</si>
  <si>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Ostale naknade građanima i kućanstvima iz proračuna</t>
  </si>
  <si>
    <t xml:space="preserve">Ostali rashodi  </t>
  </si>
  <si>
    <t>Tekuće donacije u naravi</t>
  </si>
  <si>
    <t>RASHODI ZA NABAVU NEFINANCIJSKE IMOVINE</t>
  </si>
  <si>
    <t>Rashodi za nabavu proizvedene dugotrajne imovine</t>
  </si>
  <si>
    <t>Postrojenja i oprema</t>
  </si>
  <si>
    <t xml:space="preserve">UKUPNO RASHODI </t>
  </si>
  <si>
    <t>09</t>
  </si>
  <si>
    <t>Obrazovanje</t>
  </si>
  <si>
    <t>091</t>
  </si>
  <si>
    <t>Predškolsko i osnovno obrazovanje</t>
  </si>
  <si>
    <t>096</t>
  </si>
  <si>
    <t>Dodatne usluge u obrazovanju</t>
  </si>
  <si>
    <t>I. OPĆI DIO</t>
  </si>
  <si>
    <t>SAŽETAK RAČUNA PRIHODA I RASHODA I RAČUNA FINANCIRANJA</t>
  </si>
  <si>
    <t>PRIHODI OD PRODAJE NEFINANCIJSKE IMOVINE</t>
  </si>
  <si>
    <t>PRIHODI UKUPNO</t>
  </si>
  <si>
    <t>RASHODI UKUPNO</t>
  </si>
  <si>
    <t>3+4</t>
  </si>
  <si>
    <t>Naknade građanima i kućanstvima</t>
  </si>
  <si>
    <t xml:space="preserve">PRIHODI </t>
  </si>
  <si>
    <t xml:space="preserve">PRENESENI VIŠAK / MANJAK </t>
  </si>
  <si>
    <t xml:space="preserve">Preneseni višak / manjak  </t>
  </si>
  <si>
    <t>6 + 9</t>
  </si>
  <si>
    <t>PRIHODI + PRENESENI VIŠAK / MANJAK</t>
  </si>
  <si>
    <t>IZVJEŠTAJ O PRIHODIMA I RASHODIMA PREMA EKONOMSKOJ KLASIFIKACIJI</t>
  </si>
  <si>
    <t>IZVJEŠTAJ O PRIHODIMA I RASHODIMA PREMA IZVORIMA FINANCIRANJA</t>
  </si>
  <si>
    <t>IZVJEŠTAJ O RASHODIMA PREMA FUNKCIJSKOJ KLASIFIKACIJI</t>
  </si>
  <si>
    <t>PRENESENI VIŠAK / MANJAK IZ PRETHODNE GODINE</t>
  </si>
  <si>
    <t>RAZLIKA VIŠAK / MANJAK GODINE</t>
  </si>
  <si>
    <t>za razdoblje od 01.01.2024. do 30.06.2024.</t>
  </si>
  <si>
    <t>Rebalans I. 2024.</t>
  </si>
  <si>
    <t>za razdoblje od 01.01.2024. do 30.16.2024.</t>
  </si>
  <si>
    <t>Ostvarenje 2024.</t>
  </si>
  <si>
    <t>Ostvarenje          2023.</t>
  </si>
  <si>
    <t>Ostvarenje      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</si>
</sst>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8" tint="-0.249977111117893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theme="8" tint="-0.249977111117893"/>
      <name val="Arial"/>
      <family val="2"/>
      <charset val="238"/>
    </font>
    <font>
      <b/>
      <sz val="11"/>
      <color theme="8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8"/>
      <color theme="8" tint="-0.499984740745262"/>
      <name val="Arial"/>
      <family val="2"/>
      <charset val="238"/>
    </font>
    <font>
      <b/>
      <sz val="9"/>
      <color theme="8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1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0" fontId="4" fillId="0" borderId="5" xfId="0" applyFont="1" applyBorder="1"/>
    <xf numFmtId="49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Border="1" applyAlignment="1"/>
    <xf numFmtId="0" fontId="6" fillId="0" borderId="1" xfId="0" applyFont="1" applyBorder="1" applyAlignment="1"/>
    <xf numFmtId="4" fontId="7" fillId="0" borderId="1" xfId="0" applyNumberFormat="1" applyFont="1" applyBorder="1" applyAlignment="1"/>
    <xf numFmtId="4" fontId="6" fillId="0" borderId="1" xfId="0" applyNumberFormat="1" applyFont="1" applyBorder="1" applyAlignment="1"/>
    <xf numFmtId="0" fontId="4" fillId="0" borderId="13" xfId="0" applyFont="1" applyBorder="1"/>
    <xf numFmtId="49" fontId="4" fillId="0" borderId="8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4" fontId="5" fillId="0" borderId="15" xfId="0" applyNumberFormat="1" applyFont="1" applyBorder="1" applyAlignment="1"/>
    <xf numFmtId="4" fontId="5" fillId="0" borderId="10" xfId="0" applyNumberFormat="1" applyFont="1" applyBorder="1" applyAlignment="1"/>
    <xf numFmtId="0" fontId="8" fillId="0" borderId="8" xfId="0" applyFont="1" applyBorder="1"/>
    <xf numFmtId="0" fontId="8" fillId="0" borderId="8" xfId="0" applyFont="1" applyBorder="1" applyAlignment="1">
      <alignment wrapText="1"/>
    </xf>
    <xf numFmtId="4" fontId="8" fillId="0" borderId="8" xfId="0" applyNumberFormat="1" applyFont="1" applyBorder="1"/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4" fontId="10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4" fillId="0" borderId="12" xfId="0" applyFont="1" applyBorder="1" applyAlignment="1">
      <alignment horizontal="center" wrapText="1"/>
    </xf>
    <xf numFmtId="49" fontId="4" fillId="0" borderId="16" xfId="0" applyNumberFormat="1" applyFont="1" applyBorder="1" applyAlignment="1">
      <alignment horizontal="center"/>
    </xf>
    <xf numFmtId="4" fontId="14" fillId="0" borderId="1" xfId="0" applyNumberFormat="1" applyFont="1" applyBorder="1"/>
    <xf numFmtId="4" fontId="13" fillId="0" borderId="1" xfId="0" applyNumberFormat="1" applyFont="1" applyBorder="1"/>
    <xf numFmtId="4" fontId="14" fillId="0" borderId="8" xfId="0" applyNumberFormat="1" applyFont="1" applyBorder="1"/>
    <xf numFmtId="4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wrapText="1"/>
    </xf>
    <xf numFmtId="4" fontId="5" fillId="0" borderId="11" xfId="0" applyNumberFormat="1" applyFont="1" applyBorder="1" applyAlignment="1"/>
    <xf numFmtId="0" fontId="15" fillId="0" borderId="9" xfId="0" applyFont="1" applyBorder="1" applyAlignment="1"/>
    <xf numFmtId="0" fontId="15" fillId="0" borderId="10" xfId="0" applyFont="1" applyBorder="1" applyAlignment="1"/>
    <xf numFmtId="4" fontId="16" fillId="0" borderId="10" xfId="0" applyNumberFormat="1" applyFont="1" applyBorder="1" applyAlignment="1"/>
    <xf numFmtId="4" fontId="16" fillId="0" borderId="11" xfId="0" applyNumberFormat="1" applyFont="1" applyBorder="1" applyAlignment="1"/>
    <xf numFmtId="0" fontId="13" fillId="0" borderId="15" xfId="0" applyFont="1" applyBorder="1" applyAlignment="1"/>
    <xf numFmtId="0" fontId="13" fillId="0" borderId="15" xfId="0" applyFont="1" applyBorder="1" applyAlignment="1">
      <alignment wrapText="1"/>
    </xf>
    <xf numFmtId="4" fontId="17" fillId="0" borderId="15" xfId="0" applyNumberFormat="1" applyFont="1" applyBorder="1" applyAlignment="1"/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/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0" borderId="8" xfId="0" applyFont="1" applyBorder="1"/>
    <xf numFmtId="0" fontId="13" fillId="0" borderId="8" xfId="0" applyFont="1" applyBorder="1" applyAlignment="1">
      <alignment wrapText="1"/>
    </xf>
    <xf numFmtId="4" fontId="13" fillId="0" borderId="8" xfId="0" applyNumberFormat="1" applyFont="1" applyBorder="1"/>
    <xf numFmtId="0" fontId="14" fillId="0" borderId="8" xfId="0" applyFont="1" applyBorder="1"/>
    <xf numFmtId="0" fontId="14" fillId="0" borderId="8" xfId="0" applyFont="1" applyBorder="1" applyAlignment="1">
      <alignment wrapText="1"/>
    </xf>
    <xf numFmtId="0" fontId="13" fillId="0" borderId="15" xfId="0" applyFont="1" applyBorder="1"/>
    <xf numFmtId="4" fontId="13" fillId="0" borderId="15" xfId="0" applyNumberFormat="1" applyFont="1" applyBorder="1"/>
    <xf numFmtId="0" fontId="14" fillId="0" borderId="15" xfId="0" applyFont="1" applyBorder="1"/>
    <xf numFmtId="0" fontId="14" fillId="0" borderId="15" xfId="0" applyFont="1" applyBorder="1" applyAlignment="1">
      <alignment wrapText="1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5" fillId="0" borderId="8" xfId="0" applyNumberFormat="1" applyFont="1" applyBorder="1" applyAlignment="1"/>
    <xf numFmtId="4" fontId="7" fillId="0" borderId="8" xfId="0" applyNumberFormat="1" applyFont="1" applyBorder="1"/>
    <xf numFmtId="4" fontId="13" fillId="0" borderId="18" xfId="0" applyNumberFormat="1" applyFont="1" applyBorder="1"/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7" fillId="0" borderId="15" xfId="0" applyFont="1" applyBorder="1"/>
    <xf numFmtId="0" fontId="7" fillId="0" borderId="15" xfId="0" applyFont="1" applyBorder="1" applyAlignment="1">
      <alignment wrapText="1"/>
    </xf>
    <xf numFmtId="4" fontId="7" fillId="0" borderId="15" xfId="0" applyNumberFormat="1" applyFont="1" applyBorder="1"/>
    <xf numFmtId="0" fontId="7" fillId="2" borderId="9" xfId="0" applyFont="1" applyFill="1" applyBorder="1"/>
    <xf numFmtId="0" fontId="7" fillId="2" borderId="10" xfId="0" applyFont="1" applyFill="1" applyBorder="1" applyAlignment="1">
      <alignment wrapText="1"/>
    </xf>
    <xf numFmtId="4" fontId="7" fillId="2" borderId="10" xfId="0" applyNumberFormat="1" applyFont="1" applyFill="1" applyBorder="1"/>
    <xf numFmtId="4" fontId="7" fillId="2" borderId="11" xfId="0" applyNumberFormat="1" applyFont="1" applyFill="1" applyBorder="1"/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5" xfId="0" applyFont="1" applyBorder="1"/>
    <xf numFmtId="49" fontId="18" fillId="0" borderId="6" xfId="0" applyNumberFormat="1" applyFont="1" applyBorder="1" applyAlignment="1">
      <alignment horizontal="center"/>
    </xf>
    <xf numFmtId="4" fontId="13" fillId="0" borderId="15" xfId="0" applyNumberFormat="1" applyFont="1" applyBorder="1" applyAlignment="1"/>
    <xf numFmtId="0" fontId="5" fillId="3" borderId="9" xfId="0" applyFont="1" applyFill="1" applyBorder="1"/>
    <xf numFmtId="0" fontId="5" fillId="3" borderId="10" xfId="0" applyFont="1" applyFill="1" applyBorder="1" applyAlignment="1">
      <alignment wrapText="1"/>
    </xf>
    <xf numFmtId="4" fontId="5" fillId="3" borderId="10" xfId="0" applyNumberFormat="1" applyFont="1" applyFill="1" applyBorder="1" applyAlignment="1"/>
    <xf numFmtId="4" fontId="5" fillId="3" borderId="11" xfId="0" applyNumberFormat="1" applyFont="1" applyFill="1" applyBorder="1" applyAlignment="1"/>
    <xf numFmtId="0" fontId="6" fillId="3" borderId="1" xfId="0" applyFont="1" applyFill="1" applyBorder="1" applyAlignment="1"/>
    <xf numFmtId="4" fontId="6" fillId="3" borderId="1" xfId="0" applyNumberFormat="1" applyFont="1" applyFill="1" applyBorder="1" applyAlignment="1"/>
    <xf numFmtId="0" fontId="7" fillId="3" borderId="1" xfId="0" applyFont="1" applyFill="1" applyBorder="1" applyAlignment="1"/>
    <xf numFmtId="4" fontId="7" fillId="3" borderId="1" xfId="0" applyNumberFormat="1" applyFont="1" applyFill="1" applyBorder="1" applyAlignment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4" fontId="7" fillId="3" borderId="1" xfId="0" applyNumberFormat="1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4" fontId="0" fillId="3" borderId="0" xfId="0" applyNumberFormat="1" applyFill="1"/>
    <xf numFmtId="0" fontId="0" fillId="3" borderId="8" xfId="0" applyFill="1" applyBorder="1"/>
    <xf numFmtId="0" fontId="0" fillId="3" borderId="8" xfId="0" applyFill="1" applyBorder="1" applyAlignment="1">
      <alignment wrapText="1"/>
    </xf>
    <xf numFmtId="4" fontId="0" fillId="3" borderId="8" xfId="0" applyNumberFormat="1" applyFill="1" applyBorder="1"/>
    <xf numFmtId="0" fontId="0" fillId="3" borderId="9" xfId="0" applyFill="1" applyBorder="1"/>
    <xf numFmtId="0" fontId="1" fillId="3" borderId="10" xfId="0" applyFont="1" applyFill="1" applyBorder="1" applyAlignment="1">
      <alignment wrapText="1"/>
    </xf>
    <xf numFmtId="4" fontId="1" fillId="3" borderId="10" xfId="0" applyNumberFormat="1" applyFont="1" applyFill="1" applyBorder="1"/>
    <xf numFmtId="4" fontId="17" fillId="3" borderId="10" xfId="0" applyNumberFormat="1" applyFont="1" applyFill="1" applyBorder="1"/>
    <xf numFmtId="4" fontId="1" fillId="3" borderId="11" xfId="0" applyNumberFormat="1" applyFont="1" applyFill="1" applyBorder="1"/>
    <xf numFmtId="4" fontId="18" fillId="0" borderId="3" xfId="0" applyNumberFormat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center" wrapText="1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4" fontId="19" fillId="2" borderId="1" xfId="0" applyNumberFormat="1" applyFont="1" applyFill="1" applyBorder="1"/>
    <xf numFmtId="0" fontId="20" fillId="2" borderId="9" xfId="0" applyFont="1" applyFill="1" applyBorder="1" applyAlignment="1">
      <alignment horizontal="right"/>
    </xf>
    <xf numFmtId="0" fontId="20" fillId="2" borderId="10" xfId="0" applyFont="1" applyFill="1" applyBorder="1" applyAlignment="1">
      <alignment wrapText="1"/>
    </xf>
    <xf numFmtId="4" fontId="20" fillId="2" borderId="10" xfId="0" applyNumberFormat="1" applyFont="1" applyFill="1" applyBorder="1"/>
    <xf numFmtId="4" fontId="20" fillId="2" borderId="17" xfId="0" applyNumberFormat="1" applyFont="1" applyFill="1" applyBorder="1"/>
    <xf numFmtId="4" fontId="20" fillId="2" borderId="11" xfId="0" applyNumberFormat="1" applyFont="1" applyFill="1" applyBorder="1"/>
    <xf numFmtId="0" fontId="20" fillId="0" borderId="9" xfId="0" applyFont="1" applyBorder="1"/>
    <xf numFmtId="0" fontId="20" fillId="0" borderId="10" xfId="0" applyFont="1" applyBorder="1" applyAlignment="1">
      <alignment wrapText="1"/>
    </xf>
    <xf numFmtId="4" fontId="20" fillId="0" borderId="10" xfId="0" applyNumberFormat="1" applyFont="1" applyBorder="1"/>
    <xf numFmtId="4" fontId="20" fillId="0" borderId="1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F17" sqref="F17"/>
    </sheetView>
  </sheetViews>
  <sheetFormatPr defaultRowHeight="15" x14ac:dyDescent="0.25"/>
  <cols>
    <col min="1" max="1" width="8.140625" customWidth="1"/>
    <col min="2" max="2" width="41.7109375" style="2" customWidth="1"/>
    <col min="3" max="3" width="14.5703125" customWidth="1"/>
    <col min="4" max="4" width="14" customWidth="1"/>
    <col min="5" max="5" width="13.7109375" customWidth="1"/>
    <col min="6" max="6" width="11" customWidth="1"/>
    <col min="7" max="7" width="10" style="3" customWidth="1"/>
  </cols>
  <sheetData>
    <row r="1" spans="1:8" x14ac:dyDescent="0.25">
      <c r="A1" s="10" t="s">
        <v>0</v>
      </c>
    </row>
    <row r="2" spans="1:8" x14ac:dyDescent="0.25">
      <c r="A2" s="10"/>
    </row>
    <row r="3" spans="1:8" x14ac:dyDescent="0.25">
      <c r="A3" s="126" t="s">
        <v>111</v>
      </c>
      <c r="B3" s="126"/>
      <c r="C3" s="126"/>
      <c r="D3" s="126"/>
      <c r="E3" s="126"/>
      <c r="F3" s="126"/>
      <c r="G3" s="126"/>
    </row>
    <row r="4" spans="1:8" x14ac:dyDescent="0.25">
      <c r="A4" s="126" t="s">
        <v>112</v>
      </c>
      <c r="B4" s="126"/>
      <c r="C4" s="126"/>
      <c r="D4" s="126"/>
      <c r="E4" s="126"/>
      <c r="F4" s="126"/>
      <c r="G4" s="126"/>
    </row>
    <row r="5" spans="1:8" x14ac:dyDescent="0.25">
      <c r="A5" s="126" t="s">
        <v>128</v>
      </c>
      <c r="B5" s="126"/>
      <c r="C5" s="126"/>
      <c r="D5" s="126"/>
      <c r="E5" s="126"/>
      <c r="F5" s="126"/>
      <c r="G5" s="126"/>
    </row>
    <row r="6" spans="1:8" ht="15.75" thickBot="1" x14ac:dyDescent="0.3"/>
    <row r="7" spans="1:8" s="2" customFormat="1" ht="28.5" customHeight="1" x14ac:dyDescent="0.25">
      <c r="A7" s="92" t="s">
        <v>2</v>
      </c>
      <c r="B7" s="93" t="s">
        <v>3</v>
      </c>
      <c r="C7" s="93" t="s">
        <v>132</v>
      </c>
      <c r="D7" s="93" t="s">
        <v>129</v>
      </c>
      <c r="E7" s="93" t="s">
        <v>133</v>
      </c>
      <c r="F7" s="122" t="s">
        <v>8</v>
      </c>
      <c r="G7" s="123" t="s">
        <v>8</v>
      </c>
    </row>
    <row r="8" spans="1:8" ht="16.5" customHeight="1" thickBot="1" x14ac:dyDescent="0.3">
      <c r="A8" s="94"/>
      <c r="B8" s="95" t="s">
        <v>4</v>
      </c>
      <c r="C8" s="95" t="s">
        <v>5</v>
      </c>
      <c r="D8" s="95" t="s">
        <v>6</v>
      </c>
      <c r="E8" s="95" t="s">
        <v>7</v>
      </c>
      <c r="F8" s="124" t="s">
        <v>74</v>
      </c>
      <c r="G8" s="125" t="s">
        <v>75</v>
      </c>
      <c r="H8" s="1"/>
    </row>
    <row r="9" spans="1:8" ht="16.5" customHeight="1" x14ac:dyDescent="0.25">
      <c r="A9" s="74"/>
      <c r="B9" s="61"/>
      <c r="C9" s="96"/>
      <c r="D9" s="96"/>
      <c r="E9" s="96"/>
      <c r="F9" s="96"/>
      <c r="G9" s="96"/>
      <c r="H9" s="1"/>
    </row>
    <row r="10" spans="1:8" x14ac:dyDescent="0.25">
      <c r="A10" s="23">
        <v>6</v>
      </c>
      <c r="B10" s="23" t="s">
        <v>88</v>
      </c>
      <c r="C10" s="25">
        <v>557974.94999999995</v>
      </c>
      <c r="D10" s="25">
        <v>1623450</v>
      </c>
      <c r="E10" s="25">
        <v>710785.02</v>
      </c>
      <c r="F10" s="25">
        <f>(E10/C10)*100</f>
        <v>127.38654665411056</v>
      </c>
      <c r="G10" s="25">
        <f>(E10/D10)*100</f>
        <v>43.782378268502264</v>
      </c>
    </row>
    <row r="11" spans="1:8" ht="15.75" thickBot="1" x14ac:dyDescent="0.3">
      <c r="A11" s="83">
        <v>7</v>
      </c>
      <c r="B11" s="84" t="s">
        <v>113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</row>
    <row r="12" spans="1:8" ht="15.75" thickBot="1" x14ac:dyDescent="0.3">
      <c r="A12" s="88"/>
      <c r="B12" s="89" t="s">
        <v>114</v>
      </c>
      <c r="C12" s="90">
        <f>SUM(C10:C11)</f>
        <v>557974.94999999995</v>
      </c>
      <c r="D12" s="90">
        <f>SUM(D10:D11)</f>
        <v>1623450</v>
      </c>
      <c r="E12" s="90">
        <f>SUM(E10:E11)</f>
        <v>710785.02</v>
      </c>
      <c r="F12" s="90">
        <f>(E12/C12)*100</f>
        <v>127.38654665411056</v>
      </c>
      <c r="G12" s="91">
        <f>(E12/D12)*100</f>
        <v>43.782378268502264</v>
      </c>
    </row>
    <row r="13" spans="1:8" x14ac:dyDescent="0.25">
      <c r="A13" s="85">
        <v>3</v>
      </c>
      <c r="B13" s="86" t="s">
        <v>89</v>
      </c>
      <c r="C13" s="87">
        <v>568965.46</v>
      </c>
      <c r="D13" s="87">
        <v>1601250</v>
      </c>
      <c r="E13" s="87">
        <v>697329.3</v>
      </c>
      <c r="F13" s="87">
        <f>(E13/C13)*100</f>
        <v>122.56091960309858</v>
      </c>
      <c r="G13" s="87">
        <f>(E13/D13)*100</f>
        <v>43.54905854800937</v>
      </c>
      <c r="H13" s="3"/>
    </row>
    <row r="14" spans="1:8" ht="15.75" thickBot="1" x14ac:dyDescent="0.3">
      <c r="A14" s="83">
        <v>4</v>
      </c>
      <c r="B14" s="84" t="s">
        <v>101</v>
      </c>
      <c r="C14" s="81">
        <v>2043.63</v>
      </c>
      <c r="D14" s="81">
        <v>32200</v>
      </c>
      <c r="E14" s="81">
        <v>1899.91</v>
      </c>
      <c r="F14" s="81">
        <v>0</v>
      </c>
      <c r="G14" s="81">
        <f>(E14/D14)*100</f>
        <v>5.9003416149068322</v>
      </c>
    </row>
    <row r="15" spans="1:8" ht="15.75" thickBot="1" x14ac:dyDescent="0.3">
      <c r="A15" s="88"/>
      <c r="B15" s="89" t="s">
        <v>115</v>
      </c>
      <c r="C15" s="90">
        <f>SUM(C13:C14)</f>
        <v>571009.09</v>
      </c>
      <c r="D15" s="90">
        <f>SUM(D13:D14)</f>
        <v>1633450</v>
      </c>
      <c r="E15" s="90">
        <f>SUM(E13:E14)</f>
        <v>699229.21000000008</v>
      </c>
      <c r="F15" s="90">
        <f>(E15/C15)*100</f>
        <v>122.45500505079528</v>
      </c>
      <c r="G15" s="91">
        <f>(E15/D15)*100</f>
        <v>42.806893997367538</v>
      </c>
    </row>
    <row r="16" spans="1:8" ht="15.75" thickBot="1" x14ac:dyDescent="0.3">
      <c r="A16" s="88"/>
      <c r="B16" s="89" t="s">
        <v>127</v>
      </c>
      <c r="C16" s="90">
        <f>C12-C15</f>
        <v>-13034.140000000014</v>
      </c>
      <c r="D16" s="90">
        <f>D12-D15</f>
        <v>-10000</v>
      </c>
      <c r="E16" s="90">
        <f>E12-E15</f>
        <v>11555.809999999939</v>
      </c>
      <c r="F16" s="90"/>
      <c r="G16" s="91"/>
    </row>
    <row r="17" spans="1:7" ht="15.75" thickBot="1" x14ac:dyDescent="0.3">
      <c r="A17" s="88">
        <v>9</v>
      </c>
      <c r="B17" s="89" t="s">
        <v>126</v>
      </c>
      <c r="C17" s="90">
        <v>0</v>
      </c>
      <c r="D17" s="90">
        <v>10000</v>
      </c>
      <c r="E17" s="90">
        <v>0</v>
      </c>
      <c r="F17" s="90">
        <v>0</v>
      </c>
      <c r="G17" s="91">
        <v>0</v>
      </c>
    </row>
    <row r="18" spans="1:7" x14ac:dyDescent="0.25">
      <c r="A18" s="4"/>
      <c r="B18" s="6"/>
      <c r="C18" s="4"/>
      <c r="D18" s="4"/>
      <c r="E18" s="4"/>
      <c r="F18" s="4"/>
      <c r="G18" s="5"/>
    </row>
  </sheetData>
  <mergeCells count="3">
    <mergeCell ref="A4:G4"/>
    <mergeCell ref="A5:G5"/>
    <mergeCell ref="A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zoomScaleNormal="100" workbookViewId="0">
      <selection activeCell="C88" sqref="C88"/>
    </sheetView>
  </sheetViews>
  <sheetFormatPr defaultRowHeight="15" x14ac:dyDescent="0.25"/>
  <cols>
    <col min="1" max="1" width="7.5703125" customWidth="1"/>
    <col min="2" max="2" width="55.28515625" style="2" customWidth="1"/>
    <col min="3" max="3" width="13.85546875" customWidth="1"/>
    <col min="4" max="5" width="13.7109375" customWidth="1"/>
    <col min="6" max="6" width="11.5703125" customWidth="1"/>
    <col min="7" max="7" width="11" style="3" customWidth="1"/>
  </cols>
  <sheetData>
    <row r="1" spans="1:8" x14ac:dyDescent="0.25">
      <c r="A1" s="10" t="s">
        <v>0</v>
      </c>
    </row>
    <row r="3" spans="1:8" x14ac:dyDescent="0.25">
      <c r="A3" s="126" t="s">
        <v>1</v>
      </c>
      <c r="B3" s="126"/>
      <c r="C3" s="126"/>
      <c r="D3" s="126"/>
      <c r="E3" s="126"/>
      <c r="F3" s="126"/>
      <c r="G3" s="126"/>
    </row>
    <row r="4" spans="1:8" x14ac:dyDescent="0.25">
      <c r="A4" s="126" t="s">
        <v>123</v>
      </c>
      <c r="B4" s="127"/>
      <c r="C4" s="127"/>
      <c r="D4" s="127"/>
      <c r="E4" s="127"/>
      <c r="F4" s="127"/>
      <c r="G4" s="127"/>
    </row>
    <row r="5" spans="1:8" x14ac:dyDescent="0.25">
      <c r="A5" s="126" t="s">
        <v>130</v>
      </c>
      <c r="B5" s="126"/>
      <c r="C5" s="126"/>
      <c r="D5" s="126"/>
      <c r="E5" s="126"/>
      <c r="F5" s="126"/>
      <c r="G5" s="126"/>
    </row>
    <row r="6" spans="1:8" ht="15.75" thickBot="1" x14ac:dyDescent="0.3"/>
    <row r="7" spans="1:8" s="2" customFormat="1" ht="24.75" x14ac:dyDescent="0.25">
      <c r="A7" s="92" t="s">
        <v>2</v>
      </c>
      <c r="B7" s="93" t="s">
        <v>3</v>
      </c>
      <c r="C7" s="93" t="s">
        <v>27</v>
      </c>
      <c r="D7" s="12" t="s">
        <v>129</v>
      </c>
      <c r="E7" s="12" t="s">
        <v>131</v>
      </c>
      <c r="F7" s="44" t="s">
        <v>73</v>
      </c>
      <c r="G7" s="13" t="s">
        <v>8</v>
      </c>
    </row>
    <row r="8" spans="1:8" ht="12" customHeight="1" thickBot="1" x14ac:dyDescent="0.3">
      <c r="A8" s="14"/>
      <c r="B8" s="15" t="s">
        <v>4</v>
      </c>
      <c r="C8" s="15" t="s">
        <v>5</v>
      </c>
      <c r="D8" s="15" t="s">
        <v>6</v>
      </c>
      <c r="E8" s="15" t="s">
        <v>7</v>
      </c>
      <c r="F8" s="45" t="s">
        <v>74</v>
      </c>
      <c r="G8" s="16" t="s">
        <v>75</v>
      </c>
      <c r="H8" s="1"/>
    </row>
    <row r="9" spans="1:8" ht="15.75" thickBot="1" x14ac:dyDescent="0.3">
      <c r="A9" s="56">
        <v>6</v>
      </c>
      <c r="B9" s="57" t="s">
        <v>88</v>
      </c>
      <c r="C9" s="58">
        <f>C10+C19+C22+C27</f>
        <v>557674.95000000007</v>
      </c>
      <c r="D9" s="58">
        <f>D10+D19+D22+D27</f>
        <v>1623450</v>
      </c>
      <c r="E9" s="58">
        <f>E10+E19+E22+E27</f>
        <v>710785.02000000014</v>
      </c>
      <c r="F9" s="58">
        <f>(E9/C9)*100</f>
        <v>127.45507396378481</v>
      </c>
      <c r="G9" s="59">
        <f>(E9/D9)*100</f>
        <v>43.782378268502271</v>
      </c>
    </row>
    <row r="10" spans="1:8" s="37" customFormat="1" ht="16.5" customHeight="1" x14ac:dyDescent="0.25">
      <c r="A10" s="60">
        <v>63</v>
      </c>
      <c r="B10" s="61" t="s">
        <v>77</v>
      </c>
      <c r="C10" s="62">
        <f>C11+C14+C16</f>
        <v>491406.08000000002</v>
      </c>
      <c r="D10" s="62">
        <f>D11+D14+D16</f>
        <v>1452590</v>
      </c>
      <c r="E10" s="62">
        <f>E11+E14+E16</f>
        <v>630805.19000000006</v>
      </c>
      <c r="F10" s="62">
        <f t="shared" ref="F10:F27" si="0">(E10/C10)*100</f>
        <v>128.36739626827574</v>
      </c>
      <c r="G10" s="62">
        <f>(E10/D10)*100</f>
        <v>43.426237961159039</v>
      </c>
    </row>
    <row r="11" spans="1:8" s="37" customFormat="1" ht="24.75" x14ac:dyDescent="0.25">
      <c r="A11" s="63">
        <v>636</v>
      </c>
      <c r="B11" s="64" t="s">
        <v>76</v>
      </c>
      <c r="C11" s="65">
        <f>SUM(C12:C13)</f>
        <v>474479.06</v>
      </c>
      <c r="D11" s="65">
        <f>SUM(D12:D13)</f>
        <v>1401920</v>
      </c>
      <c r="E11" s="65">
        <f>SUM(E12:E13)</f>
        <v>599560.29</v>
      </c>
      <c r="F11" s="65">
        <f>(E11/C11)*100</f>
        <v>126.36180193073221</v>
      </c>
      <c r="G11" s="65"/>
    </row>
    <row r="12" spans="1:8" s="37" customFormat="1" ht="15.75" customHeight="1" x14ac:dyDescent="0.25">
      <c r="A12" s="38">
        <v>6361</v>
      </c>
      <c r="B12" s="39" t="s">
        <v>59</v>
      </c>
      <c r="C12" s="40">
        <v>474432.93</v>
      </c>
      <c r="D12" s="40">
        <v>1396920</v>
      </c>
      <c r="E12" s="40">
        <v>599560.29</v>
      </c>
      <c r="F12" s="40">
        <f>(E12/C12)*100</f>
        <v>126.37408832477122</v>
      </c>
      <c r="G12" s="41"/>
    </row>
    <row r="13" spans="1:8" s="37" customFormat="1" ht="23.25" x14ac:dyDescent="0.25">
      <c r="A13" s="38">
        <v>6362</v>
      </c>
      <c r="B13" s="39" t="s">
        <v>60</v>
      </c>
      <c r="C13" s="40">
        <v>46.13</v>
      </c>
      <c r="D13" s="40">
        <v>5000</v>
      </c>
      <c r="E13" s="40">
        <v>0</v>
      </c>
      <c r="F13" s="40">
        <f>(E13/C13)*100</f>
        <v>0</v>
      </c>
      <c r="G13" s="40"/>
    </row>
    <row r="14" spans="1:8" s="37" customFormat="1" ht="16.5" customHeight="1" x14ac:dyDescent="0.25">
      <c r="A14" s="66">
        <v>638</v>
      </c>
      <c r="B14" s="64" t="s">
        <v>78</v>
      </c>
      <c r="C14" s="46">
        <f>SUM(C15)</f>
        <v>0</v>
      </c>
      <c r="D14" s="46">
        <f>SUM(D15)</f>
        <v>6000</v>
      </c>
      <c r="E14" s="46">
        <f>SUM(E15)</f>
        <v>5884.8</v>
      </c>
      <c r="F14" s="46">
        <v>0</v>
      </c>
      <c r="G14" s="46"/>
    </row>
    <row r="15" spans="1:8" s="37" customFormat="1" ht="15.75" customHeight="1" x14ac:dyDescent="0.25">
      <c r="A15" s="38">
        <v>6381</v>
      </c>
      <c r="B15" s="39" t="s">
        <v>79</v>
      </c>
      <c r="C15" s="40">
        <v>0</v>
      </c>
      <c r="D15" s="40">
        <v>6000</v>
      </c>
      <c r="E15" s="40">
        <v>5884.8</v>
      </c>
      <c r="F15" s="40">
        <v>0</v>
      </c>
      <c r="G15" s="40"/>
    </row>
    <row r="16" spans="1:8" s="37" customFormat="1" ht="15" customHeight="1" x14ac:dyDescent="0.25">
      <c r="A16" s="66">
        <v>639</v>
      </c>
      <c r="B16" s="64" t="s">
        <v>80</v>
      </c>
      <c r="C16" s="46">
        <f>SUM(C17:C18)</f>
        <v>16927.02</v>
      </c>
      <c r="D16" s="46">
        <f>SUM(D17:D18)</f>
        <v>44670</v>
      </c>
      <c r="E16" s="46">
        <f>SUM(E17:E18)</f>
        <v>25360.1</v>
      </c>
      <c r="F16" s="46">
        <f t="shared" si="0"/>
        <v>149.82022825045399</v>
      </c>
      <c r="G16" s="46"/>
    </row>
    <row r="17" spans="1:7" s="37" customFormat="1" ht="16.5" customHeight="1" x14ac:dyDescent="0.25">
      <c r="A17" s="38">
        <v>6391</v>
      </c>
      <c r="B17" s="39" t="s">
        <v>61</v>
      </c>
      <c r="C17" s="40">
        <v>354.63</v>
      </c>
      <c r="D17" s="40">
        <v>500</v>
      </c>
      <c r="E17" s="40">
        <v>147.46</v>
      </c>
      <c r="F17" s="40">
        <f t="shared" si="0"/>
        <v>41.581366494656407</v>
      </c>
      <c r="G17" s="41"/>
    </row>
    <row r="18" spans="1:7" s="37" customFormat="1" ht="23.25" x14ac:dyDescent="0.25">
      <c r="A18" s="38">
        <v>6393</v>
      </c>
      <c r="B18" s="39" t="s">
        <v>63</v>
      </c>
      <c r="C18" s="40">
        <v>16572.39</v>
      </c>
      <c r="D18" s="40">
        <v>44170</v>
      </c>
      <c r="E18" s="40">
        <v>25212.639999999999</v>
      </c>
      <c r="F18" s="40">
        <f t="shared" si="0"/>
        <v>152.13641484420774</v>
      </c>
      <c r="G18" s="41"/>
    </row>
    <row r="19" spans="1:7" s="37" customFormat="1" ht="24.75" x14ac:dyDescent="0.25">
      <c r="A19" s="67">
        <v>65</v>
      </c>
      <c r="B19" s="68" t="s">
        <v>82</v>
      </c>
      <c r="C19" s="47">
        <f>C20</f>
        <v>14507.94</v>
      </c>
      <c r="D19" s="47">
        <f>D20</f>
        <v>33700</v>
      </c>
      <c r="E19" s="47">
        <f>E20</f>
        <v>16596.43</v>
      </c>
      <c r="F19" s="47">
        <f t="shared" si="0"/>
        <v>114.39549653500083</v>
      </c>
      <c r="G19" s="47">
        <f>(E19/D19)*100</f>
        <v>49.24756676557864</v>
      </c>
    </row>
    <row r="20" spans="1:7" s="37" customFormat="1" x14ac:dyDescent="0.25">
      <c r="A20" s="66">
        <v>652</v>
      </c>
      <c r="B20" s="64" t="s">
        <v>81</v>
      </c>
      <c r="C20" s="46">
        <f>SUM(C21)</f>
        <v>14507.94</v>
      </c>
      <c r="D20" s="46">
        <f>SUM(D21)</f>
        <v>33700</v>
      </c>
      <c r="E20" s="46">
        <f>SUM(E21)</f>
        <v>16596.43</v>
      </c>
      <c r="F20" s="46">
        <f t="shared" si="0"/>
        <v>114.39549653500083</v>
      </c>
      <c r="G20" s="47"/>
    </row>
    <row r="21" spans="1:7" s="42" customFormat="1" x14ac:dyDescent="0.25">
      <c r="A21" s="38">
        <v>6526</v>
      </c>
      <c r="B21" s="39" t="s">
        <v>65</v>
      </c>
      <c r="C21" s="40">
        <v>14507.94</v>
      </c>
      <c r="D21" s="40">
        <v>33700</v>
      </c>
      <c r="E21" s="40">
        <v>16596.43</v>
      </c>
      <c r="F21" s="40">
        <f t="shared" si="0"/>
        <v>114.39549653500083</v>
      </c>
      <c r="G21" s="40"/>
    </row>
    <row r="22" spans="1:7" s="42" customFormat="1" ht="24.75" customHeight="1" x14ac:dyDescent="0.25">
      <c r="A22" s="67">
        <v>66</v>
      </c>
      <c r="B22" s="68" t="s">
        <v>85</v>
      </c>
      <c r="C22" s="47">
        <f>C23+C25</f>
        <v>1004.78</v>
      </c>
      <c r="D22" s="47">
        <f>D23+D25</f>
        <v>4800</v>
      </c>
      <c r="E22" s="47">
        <f>E23+E25</f>
        <v>1123.1199999999999</v>
      </c>
      <c r="F22" s="47">
        <f t="shared" si="0"/>
        <v>111.77770258165967</v>
      </c>
      <c r="G22" s="47">
        <f>(E22/D22)*100</f>
        <v>23.398333333333333</v>
      </c>
    </row>
    <row r="23" spans="1:7" s="42" customFormat="1" x14ac:dyDescent="0.25">
      <c r="A23" s="66">
        <v>661</v>
      </c>
      <c r="B23" s="64" t="s">
        <v>83</v>
      </c>
      <c r="C23" s="46">
        <f>SUM(C24)</f>
        <v>1004.78</v>
      </c>
      <c r="D23" s="46">
        <f>SUM(D24)</f>
        <v>3000</v>
      </c>
      <c r="E23" s="46">
        <f>SUM(E24)</f>
        <v>1123.1199999999999</v>
      </c>
      <c r="F23" s="46">
        <f t="shared" si="0"/>
        <v>111.77770258165967</v>
      </c>
      <c r="G23" s="46"/>
    </row>
    <row r="24" spans="1:7" s="42" customFormat="1" x14ac:dyDescent="0.25">
      <c r="A24" s="38">
        <v>6615</v>
      </c>
      <c r="B24" s="39" t="s">
        <v>66</v>
      </c>
      <c r="C24" s="40">
        <v>1004.78</v>
      </c>
      <c r="D24" s="40">
        <v>3000</v>
      </c>
      <c r="E24" s="40">
        <v>1123.1199999999999</v>
      </c>
      <c r="F24" s="40">
        <f t="shared" si="0"/>
        <v>111.77770258165967</v>
      </c>
      <c r="G24" s="40"/>
    </row>
    <row r="25" spans="1:7" s="42" customFormat="1" ht="15.75" customHeight="1" x14ac:dyDescent="0.25">
      <c r="A25" s="66">
        <v>663</v>
      </c>
      <c r="B25" s="64" t="s">
        <v>84</v>
      </c>
      <c r="C25" s="46">
        <f>SUM(C26)</f>
        <v>0</v>
      </c>
      <c r="D25" s="46">
        <f>SUM(D26)</f>
        <v>1800</v>
      </c>
      <c r="E25" s="46">
        <f>SUM(E26)</f>
        <v>0</v>
      </c>
      <c r="F25" s="46">
        <v>0</v>
      </c>
      <c r="G25" s="46"/>
    </row>
    <row r="26" spans="1:7" s="42" customFormat="1" x14ac:dyDescent="0.25">
      <c r="A26" s="38">
        <v>6631</v>
      </c>
      <c r="B26" s="39" t="s">
        <v>64</v>
      </c>
      <c r="C26" s="40">
        <v>0</v>
      </c>
      <c r="D26" s="40">
        <v>1800</v>
      </c>
      <c r="E26" s="40">
        <v>0</v>
      </c>
      <c r="F26" s="40">
        <v>0</v>
      </c>
      <c r="G26" s="40"/>
    </row>
    <row r="27" spans="1:7" s="42" customFormat="1" ht="24.75" x14ac:dyDescent="0.25">
      <c r="A27" s="69">
        <v>67</v>
      </c>
      <c r="B27" s="70" t="s">
        <v>87</v>
      </c>
      <c r="C27" s="71">
        <f>C28</f>
        <v>50756.15</v>
      </c>
      <c r="D27" s="71">
        <f>D28</f>
        <v>132360</v>
      </c>
      <c r="E27" s="71">
        <f>E28</f>
        <v>62260.28</v>
      </c>
      <c r="F27" s="71">
        <f t="shared" si="0"/>
        <v>122.66548979778804</v>
      </c>
      <c r="G27" s="71">
        <f>(E27/D27)*100</f>
        <v>47.038591719552734</v>
      </c>
    </row>
    <row r="28" spans="1:7" s="42" customFormat="1" ht="24.75" x14ac:dyDescent="0.25">
      <c r="A28" s="72">
        <v>671</v>
      </c>
      <c r="B28" s="73" t="s">
        <v>86</v>
      </c>
      <c r="C28" s="48">
        <f>SUM(C29:C30)</f>
        <v>50756.15</v>
      </c>
      <c r="D28" s="48">
        <f>SUM(D29:D30)</f>
        <v>132360</v>
      </c>
      <c r="E28" s="48">
        <f>SUM(E29:E30)</f>
        <v>62260.28</v>
      </c>
      <c r="F28" s="48">
        <f>(E28/C28)*100</f>
        <v>122.66548979778804</v>
      </c>
      <c r="G28" s="48"/>
    </row>
    <row r="29" spans="1:7" s="42" customFormat="1" ht="16.5" customHeight="1" x14ac:dyDescent="0.25">
      <c r="A29" s="34">
        <v>6711</v>
      </c>
      <c r="B29" s="35" t="s">
        <v>58</v>
      </c>
      <c r="C29" s="36">
        <v>50097.17</v>
      </c>
      <c r="D29" s="36">
        <v>110460</v>
      </c>
      <c r="E29" s="36">
        <v>61607.39</v>
      </c>
      <c r="F29" s="36">
        <f>(E29/C29)*100</f>
        <v>122.97578885194514</v>
      </c>
      <c r="G29" s="36"/>
    </row>
    <row r="30" spans="1:7" s="42" customFormat="1" ht="24" thickBot="1" x14ac:dyDescent="0.3">
      <c r="A30" s="38">
        <v>6712</v>
      </c>
      <c r="B30" s="39" t="s">
        <v>67</v>
      </c>
      <c r="C30" s="36">
        <v>658.98</v>
      </c>
      <c r="D30" s="36">
        <v>21900</v>
      </c>
      <c r="E30" s="36">
        <v>652.89</v>
      </c>
      <c r="F30" s="36">
        <f>E30/C30*100</f>
        <v>99.075844486934344</v>
      </c>
      <c r="G30" s="36"/>
    </row>
    <row r="31" spans="1:7" s="42" customFormat="1" ht="15.75" thickBot="1" x14ac:dyDescent="0.3">
      <c r="A31" s="136">
        <v>9</v>
      </c>
      <c r="B31" s="137" t="s">
        <v>119</v>
      </c>
      <c r="C31" s="138">
        <f t="shared" ref="C31:E33" si="1">SUM(C32)</f>
        <v>0</v>
      </c>
      <c r="D31" s="138">
        <f t="shared" si="1"/>
        <v>10000</v>
      </c>
      <c r="E31" s="138">
        <f t="shared" si="1"/>
        <v>0</v>
      </c>
      <c r="F31" s="138">
        <v>0</v>
      </c>
      <c r="G31" s="139">
        <f>E31/D31*100</f>
        <v>0</v>
      </c>
    </row>
    <row r="32" spans="1:7" s="42" customFormat="1" x14ac:dyDescent="0.25">
      <c r="A32" s="74">
        <v>92</v>
      </c>
      <c r="B32" s="61" t="s">
        <v>119</v>
      </c>
      <c r="C32" s="82">
        <f t="shared" si="1"/>
        <v>0</v>
      </c>
      <c r="D32" s="82">
        <f t="shared" si="1"/>
        <v>10000</v>
      </c>
      <c r="E32" s="82">
        <f t="shared" si="1"/>
        <v>0</v>
      </c>
      <c r="F32" s="82">
        <v>0</v>
      </c>
      <c r="G32" s="82">
        <f>E32/D32*100</f>
        <v>0</v>
      </c>
    </row>
    <row r="33" spans="1:7" s="42" customFormat="1" x14ac:dyDescent="0.25">
      <c r="A33" s="66">
        <v>922</v>
      </c>
      <c r="B33" s="64" t="s">
        <v>120</v>
      </c>
      <c r="C33" s="48">
        <f t="shared" si="1"/>
        <v>0</v>
      </c>
      <c r="D33" s="48">
        <f t="shared" si="1"/>
        <v>10000</v>
      </c>
      <c r="E33" s="48">
        <f t="shared" si="1"/>
        <v>0</v>
      </c>
      <c r="F33" s="48">
        <v>0</v>
      </c>
      <c r="G33" s="48"/>
    </row>
    <row r="34" spans="1:7" s="4" customFormat="1" ht="15.75" thickBot="1" x14ac:dyDescent="0.3">
      <c r="A34" s="34">
        <v>9221</v>
      </c>
      <c r="B34" s="35" t="s">
        <v>69</v>
      </c>
      <c r="C34" s="36">
        <v>0</v>
      </c>
      <c r="D34" s="36">
        <v>10000</v>
      </c>
      <c r="E34" s="36">
        <v>0</v>
      </c>
      <c r="F34" s="36">
        <v>0</v>
      </c>
      <c r="G34" s="36"/>
    </row>
    <row r="35" spans="1:7" s="4" customFormat="1" ht="15.75" thickBot="1" x14ac:dyDescent="0.3">
      <c r="A35" s="131" t="s">
        <v>121</v>
      </c>
      <c r="B35" s="132" t="s">
        <v>122</v>
      </c>
      <c r="C35" s="133">
        <f>C9+C31</f>
        <v>557674.95000000007</v>
      </c>
      <c r="D35" s="133">
        <f>D9+D31</f>
        <v>1633450</v>
      </c>
      <c r="E35" s="133">
        <f>E9+E31</f>
        <v>710785.02000000014</v>
      </c>
      <c r="F35" s="133">
        <f>(E35/C35)*100</f>
        <v>127.45507396378481</v>
      </c>
      <c r="G35" s="135">
        <f>(E35/D35)*100</f>
        <v>43.514342036793295</v>
      </c>
    </row>
    <row r="36" spans="1:7" s="4" customFormat="1" ht="15.75" thickBot="1" x14ac:dyDescent="0.3">
      <c r="A36" s="50"/>
      <c r="B36" s="51"/>
      <c r="C36" s="49"/>
      <c r="D36" s="49"/>
      <c r="E36" s="49"/>
      <c r="F36" s="49"/>
      <c r="G36" s="49"/>
    </row>
    <row r="37" spans="1:7" s="4" customFormat="1" ht="15.75" thickBot="1" x14ac:dyDescent="0.3">
      <c r="A37" s="136">
        <v>3</v>
      </c>
      <c r="B37" s="137" t="s">
        <v>89</v>
      </c>
      <c r="C37" s="138">
        <f>C38+C46+C77+C80+C83</f>
        <v>568965.46</v>
      </c>
      <c r="D37" s="138">
        <f>D38+D367+D46+D77+D80+D83</f>
        <v>1601250</v>
      </c>
      <c r="E37" s="138">
        <f>E38+E46+E77+E80+E83</f>
        <v>697329.3</v>
      </c>
      <c r="F37" s="138">
        <f>(E37/C37)*100</f>
        <v>122.56091960309858</v>
      </c>
      <c r="G37" s="139">
        <f>(E37/D37)*100</f>
        <v>43.54905854800937</v>
      </c>
    </row>
    <row r="38" spans="1:7" s="4" customFormat="1" x14ac:dyDescent="0.25">
      <c r="A38" s="74">
        <v>31</v>
      </c>
      <c r="B38" s="61" t="s">
        <v>91</v>
      </c>
      <c r="C38" s="75">
        <f>C39+C41+C43</f>
        <v>461806.8</v>
      </c>
      <c r="D38" s="75">
        <f>D39+D41+D43</f>
        <v>1387700</v>
      </c>
      <c r="E38" s="75">
        <f>E39+E41+E43</f>
        <v>599683.59000000008</v>
      </c>
      <c r="F38" s="75">
        <f t="shared" ref="F38:F45" si="2">(E38/C38)*100</f>
        <v>129.85594625284861</v>
      </c>
      <c r="G38" s="75">
        <f>(E38/D38)*100</f>
        <v>43.214209843626151</v>
      </c>
    </row>
    <row r="39" spans="1:7" s="4" customFormat="1" x14ac:dyDescent="0.25">
      <c r="A39" s="76">
        <v>311</v>
      </c>
      <c r="B39" s="77" t="s">
        <v>90</v>
      </c>
      <c r="C39" s="46">
        <f>SUM(C40)</f>
        <v>378632.11</v>
      </c>
      <c r="D39" s="46">
        <f>SUM(D40)</f>
        <v>1136800</v>
      </c>
      <c r="E39" s="46">
        <f>SUM(E40)</f>
        <v>494776.68</v>
      </c>
      <c r="F39" s="46">
        <f t="shared" si="2"/>
        <v>130.67478085786226</v>
      </c>
      <c r="G39" s="46"/>
    </row>
    <row r="40" spans="1:7" s="4" customFormat="1" x14ac:dyDescent="0.25">
      <c r="A40" s="38">
        <v>3111</v>
      </c>
      <c r="B40" s="39" t="s">
        <v>28</v>
      </c>
      <c r="C40" s="40">
        <v>378632.11</v>
      </c>
      <c r="D40" s="40">
        <v>1136800</v>
      </c>
      <c r="E40" s="40">
        <v>494776.68</v>
      </c>
      <c r="F40" s="40">
        <f t="shared" si="2"/>
        <v>130.67478085786226</v>
      </c>
      <c r="G40" s="40"/>
    </row>
    <row r="41" spans="1:7" s="4" customFormat="1" x14ac:dyDescent="0.25">
      <c r="A41" s="66">
        <v>312</v>
      </c>
      <c r="B41" s="64" t="s">
        <v>9</v>
      </c>
      <c r="C41" s="46">
        <f>SUM(C42)</f>
        <v>20697.7</v>
      </c>
      <c r="D41" s="46">
        <f>SUM(D42)</f>
        <v>63900</v>
      </c>
      <c r="E41" s="46">
        <f>SUM(E42)</f>
        <v>23268.720000000001</v>
      </c>
      <c r="F41" s="46">
        <f t="shared" si="2"/>
        <v>112.42176666972658</v>
      </c>
      <c r="G41" s="46"/>
    </row>
    <row r="42" spans="1:7" s="4" customFormat="1" x14ac:dyDescent="0.25">
      <c r="A42" s="38">
        <v>3121</v>
      </c>
      <c r="B42" s="39" t="s">
        <v>9</v>
      </c>
      <c r="C42" s="40">
        <v>20697.7</v>
      </c>
      <c r="D42" s="40">
        <v>63900</v>
      </c>
      <c r="E42" s="40">
        <v>23268.720000000001</v>
      </c>
      <c r="F42" s="40">
        <f t="shared" si="2"/>
        <v>112.42176666972658</v>
      </c>
      <c r="G42" s="40"/>
    </row>
    <row r="43" spans="1:7" s="4" customFormat="1" x14ac:dyDescent="0.25">
      <c r="A43" s="66">
        <v>313</v>
      </c>
      <c r="B43" s="64" t="s">
        <v>10</v>
      </c>
      <c r="C43" s="46">
        <f>SUM(C44:C45)</f>
        <v>62476.99</v>
      </c>
      <c r="D43" s="46">
        <f>SUM(D44:D45)</f>
        <v>187000</v>
      </c>
      <c r="E43" s="46">
        <f>SUM(E44:E45)</f>
        <v>81638.19</v>
      </c>
      <c r="F43" s="46">
        <f t="shared" si="2"/>
        <v>130.66921117678686</v>
      </c>
      <c r="G43" s="46"/>
    </row>
    <row r="44" spans="1:7" s="4" customFormat="1" x14ac:dyDescent="0.25">
      <c r="A44" s="38">
        <v>3132</v>
      </c>
      <c r="B44" s="39" t="s">
        <v>31</v>
      </c>
      <c r="C44" s="40">
        <v>62470.74</v>
      </c>
      <c r="D44" s="40">
        <v>186900</v>
      </c>
      <c r="E44" s="40">
        <v>81638.19</v>
      </c>
      <c r="F44" s="40">
        <f t="shared" si="2"/>
        <v>130.6822842181796</v>
      </c>
      <c r="G44" s="40"/>
    </row>
    <row r="45" spans="1:7" s="4" customFormat="1" x14ac:dyDescent="0.25">
      <c r="A45" s="38">
        <v>3133</v>
      </c>
      <c r="B45" s="39" t="s">
        <v>32</v>
      </c>
      <c r="C45" s="40">
        <v>6.25</v>
      </c>
      <c r="D45" s="40">
        <v>100</v>
      </c>
      <c r="E45" s="40">
        <v>0</v>
      </c>
      <c r="F45" s="40">
        <f t="shared" si="2"/>
        <v>0</v>
      </c>
      <c r="G45" s="40"/>
    </row>
    <row r="46" spans="1:7" s="4" customFormat="1" x14ac:dyDescent="0.25">
      <c r="A46" s="67">
        <v>32</v>
      </c>
      <c r="B46" s="68" t="s">
        <v>92</v>
      </c>
      <c r="C46" s="47">
        <f>C47+C51+C58+C68+C70</f>
        <v>106948.69</v>
      </c>
      <c r="D46" s="47">
        <f>D47+D51+D58+D68+D70</f>
        <v>199430</v>
      </c>
      <c r="E46" s="47">
        <f>E47+E51+E58+E68+E70</f>
        <v>97033.88</v>
      </c>
      <c r="F46" s="47">
        <f t="shared" ref="F46:F55" si="3">(E46/C46)*100</f>
        <v>90.72937686286761</v>
      </c>
      <c r="G46" s="47">
        <f>(E46/D46)*100</f>
        <v>48.655608484179915</v>
      </c>
    </row>
    <row r="47" spans="1:7" s="4" customFormat="1" x14ac:dyDescent="0.25">
      <c r="A47" s="66">
        <v>321</v>
      </c>
      <c r="B47" s="64" t="s">
        <v>93</v>
      </c>
      <c r="C47" s="46">
        <f>SUM(C48:C50)</f>
        <v>15678.4</v>
      </c>
      <c r="D47" s="46">
        <f>SUM(D48:D50)</f>
        <v>34790</v>
      </c>
      <c r="E47" s="46">
        <f>SUM(E48:E50)</f>
        <v>15194.17</v>
      </c>
      <c r="F47" s="46">
        <f t="shared" si="3"/>
        <v>96.91148331462395</v>
      </c>
      <c r="G47" s="46"/>
    </row>
    <row r="48" spans="1:7" s="4" customFormat="1" x14ac:dyDescent="0.25">
      <c r="A48" s="38">
        <v>3211</v>
      </c>
      <c r="B48" s="39" t="s">
        <v>33</v>
      </c>
      <c r="C48" s="40">
        <v>3749.39</v>
      </c>
      <c r="D48" s="40">
        <v>5580</v>
      </c>
      <c r="E48" s="40">
        <v>2425</v>
      </c>
      <c r="F48" s="40">
        <f t="shared" si="3"/>
        <v>64.677187489164908</v>
      </c>
      <c r="G48" s="40"/>
    </row>
    <row r="49" spans="1:7" s="4" customFormat="1" x14ac:dyDescent="0.25">
      <c r="A49" s="38">
        <v>3212</v>
      </c>
      <c r="B49" s="39" t="s">
        <v>29</v>
      </c>
      <c r="C49" s="40">
        <v>9906.01</v>
      </c>
      <c r="D49" s="40">
        <v>26410</v>
      </c>
      <c r="E49" s="40">
        <v>12634.17</v>
      </c>
      <c r="F49" s="40">
        <f t="shared" si="3"/>
        <v>127.54045271506894</v>
      </c>
      <c r="G49" s="40"/>
    </row>
    <row r="50" spans="1:7" s="4" customFormat="1" x14ac:dyDescent="0.25">
      <c r="A50" s="38">
        <v>3213</v>
      </c>
      <c r="B50" s="39" t="s">
        <v>44</v>
      </c>
      <c r="C50" s="40">
        <v>2023</v>
      </c>
      <c r="D50" s="40">
        <v>2800</v>
      </c>
      <c r="E50" s="40">
        <v>135</v>
      </c>
      <c r="F50" s="40">
        <f t="shared" si="3"/>
        <v>6.6732575383094419</v>
      </c>
      <c r="G50" s="40"/>
    </row>
    <row r="51" spans="1:7" s="4" customFormat="1" x14ac:dyDescent="0.25">
      <c r="A51" s="66">
        <v>322</v>
      </c>
      <c r="B51" s="64" t="s">
        <v>94</v>
      </c>
      <c r="C51" s="46">
        <f>SUM(C52:C57)</f>
        <v>19292.690000000002</v>
      </c>
      <c r="D51" s="46">
        <f>SUM(D52:D57)</f>
        <v>34470</v>
      </c>
      <c r="E51" s="46">
        <f>SUM(E52:E57)</f>
        <v>16762.96</v>
      </c>
      <c r="F51" s="46">
        <f t="shared" si="3"/>
        <v>86.887624276345065</v>
      </c>
      <c r="G51" s="46"/>
    </row>
    <row r="52" spans="1:7" s="4" customFormat="1" x14ac:dyDescent="0.25">
      <c r="A52" s="38">
        <v>3221</v>
      </c>
      <c r="B52" s="39" t="s">
        <v>30</v>
      </c>
      <c r="C52" s="40">
        <v>2320.2800000000002</v>
      </c>
      <c r="D52" s="40">
        <v>6570</v>
      </c>
      <c r="E52" s="40">
        <v>2225.0100000000002</v>
      </c>
      <c r="F52" s="40">
        <f t="shared" si="3"/>
        <v>95.894030030858346</v>
      </c>
      <c r="G52" s="40"/>
    </row>
    <row r="53" spans="1:7" s="4" customFormat="1" x14ac:dyDescent="0.25">
      <c r="A53" s="38">
        <v>3222</v>
      </c>
      <c r="B53" s="39" t="s">
        <v>55</v>
      </c>
      <c r="C53" s="40">
        <v>2492.7399999999998</v>
      </c>
      <c r="D53" s="40">
        <v>4000</v>
      </c>
      <c r="E53" s="40">
        <v>1976.23</v>
      </c>
      <c r="F53" s="40">
        <f t="shared" si="3"/>
        <v>79.279427457336112</v>
      </c>
      <c r="G53" s="40"/>
    </row>
    <row r="54" spans="1:7" s="4" customFormat="1" x14ac:dyDescent="0.25">
      <c r="A54" s="38">
        <v>3223</v>
      </c>
      <c r="B54" s="39" t="s">
        <v>45</v>
      </c>
      <c r="C54" s="40">
        <v>12274.73</v>
      </c>
      <c r="D54" s="40">
        <v>18500</v>
      </c>
      <c r="E54" s="40">
        <v>9214</v>
      </c>
      <c r="F54" s="40">
        <f t="shared" si="3"/>
        <v>75.064787575775611</v>
      </c>
      <c r="G54" s="40"/>
    </row>
    <row r="55" spans="1:7" s="4" customFormat="1" x14ac:dyDescent="0.25">
      <c r="A55" s="38">
        <v>3224</v>
      </c>
      <c r="B55" s="39" t="s">
        <v>46</v>
      </c>
      <c r="C55" s="40">
        <v>582.33000000000004</v>
      </c>
      <c r="D55" s="40">
        <v>1500</v>
      </c>
      <c r="E55" s="40">
        <v>2361.75</v>
      </c>
      <c r="F55" s="40">
        <f t="shared" si="3"/>
        <v>405.56900726392246</v>
      </c>
      <c r="G55" s="40"/>
    </row>
    <row r="56" spans="1:7" s="4" customFormat="1" x14ac:dyDescent="0.25">
      <c r="A56" s="38">
        <v>3225</v>
      </c>
      <c r="B56" s="39" t="s">
        <v>34</v>
      </c>
      <c r="C56" s="40">
        <v>1046.6099999999999</v>
      </c>
      <c r="D56" s="40">
        <v>3100</v>
      </c>
      <c r="E56" s="40">
        <v>408.5</v>
      </c>
      <c r="F56" s="40">
        <f>(E56/C56)*100</f>
        <v>39.030775551542604</v>
      </c>
      <c r="G56" s="40"/>
    </row>
    <row r="57" spans="1:7" s="4" customFormat="1" x14ac:dyDescent="0.25">
      <c r="A57" s="38">
        <v>3227</v>
      </c>
      <c r="B57" s="39" t="s">
        <v>47</v>
      </c>
      <c r="C57" s="40">
        <v>576</v>
      </c>
      <c r="D57" s="40">
        <v>800</v>
      </c>
      <c r="E57" s="40">
        <v>577.47</v>
      </c>
      <c r="F57" s="40">
        <f>E57/C57*100</f>
        <v>100.25520833333334</v>
      </c>
      <c r="G57" s="40"/>
    </row>
    <row r="58" spans="1:7" s="4" customFormat="1" x14ac:dyDescent="0.25">
      <c r="A58" s="66">
        <v>323</v>
      </c>
      <c r="B58" s="64" t="s">
        <v>95</v>
      </c>
      <c r="C58" s="46">
        <f>SUM(C59:C67)</f>
        <v>14731.71</v>
      </c>
      <c r="D58" s="46">
        <f>SUM(D59:D67)</f>
        <v>22910</v>
      </c>
      <c r="E58" s="46">
        <f>SUM(E59:E67)</f>
        <v>9735.3300000000017</v>
      </c>
      <c r="F58" s="46">
        <f t="shared" ref="F58:F82" si="4">(E58/C58)*100</f>
        <v>66.08418167341064</v>
      </c>
      <c r="G58" s="46"/>
    </row>
    <row r="59" spans="1:7" s="4" customFormat="1" x14ac:dyDescent="0.25">
      <c r="A59" s="38">
        <v>3231</v>
      </c>
      <c r="B59" s="39" t="s">
        <v>35</v>
      </c>
      <c r="C59" s="40">
        <v>815.38</v>
      </c>
      <c r="D59" s="40">
        <v>3450</v>
      </c>
      <c r="E59" s="40">
        <v>1081.72</v>
      </c>
      <c r="F59" s="40">
        <f t="shared" si="4"/>
        <v>132.66452451617653</v>
      </c>
      <c r="G59" s="40"/>
    </row>
    <row r="60" spans="1:7" s="4" customFormat="1" x14ac:dyDescent="0.25">
      <c r="A60" s="38">
        <v>3232</v>
      </c>
      <c r="B60" s="39" t="s">
        <v>48</v>
      </c>
      <c r="C60" s="40">
        <v>1701.77</v>
      </c>
      <c r="D60" s="40">
        <v>2900</v>
      </c>
      <c r="E60" s="40">
        <v>1648.38</v>
      </c>
      <c r="F60" s="40">
        <f t="shared" si="4"/>
        <v>96.862678270271545</v>
      </c>
      <c r="G60" s="40"/>
    </row>
    <row r="61" spans="1:7" s="4" customFormat="1" x14ac:dyDescent="0.25">
      <c r="A61" s="38">
        <v>3233</v>
      </c>
      <c r="B61" s="39" t="s">
        <v>49</v>
      </c>
      <c r="C61" s="40">
        <v>127.44</v>
      </c>
      <c r="D61" s="40">
        <v>260</v>
      </c>
      <c r="E61" s="40">
        <v>0</v>
      </c>
      <c r="F61" s="40">
        <f t="shared" si="4"/>
        <v>0</v>
      </c>
      <c r="G61" s="40"/>
    </row>
    <row r="62" spans="1:7" s="4" customFormat="1" x14ac:dyDescent="0.25">
      <c r="A62" s="38">
        <v>3234</v>
      </c>
      <c r="B62" s="39" t="s">
        <v>50</v>
      </c>
      <c r="C62" s="40">
        <v>2971.75</v>
      </c>
      <c r="D62" s="40">
        <v>8000</v>
      </c>
      <c r="E62" s="40">
        <v>3704.13</v>
      </c>
      <c r="F62" s="40">
        <f t="shared" si="4"/>
        <v>124.64473794901994</v>
      </c>
      <c r="G62" s="40"/>
    </row>
    <row r="63" spans="1:7" s="4" customFormat="1" x14ac:dyDescent="0.25">
      <c r="A63" s="38">
        <v>3235</v>
      </c>
      <c r="B63" s="39" t="s">
        <v>51</v>
      </c>
      <c r="C63" s="40">
        <v>1338.82</v>
      </c>
      <c r="D63" s="40">
        <v>2000</v>
      </c>
      <c r="E63" s="40">
        <v>2073.0100000000002</v>
      </c>
      <c r="F63" s="40">
        <f t="shared" si="4"/>
        <v>154.83858920541974</v>
      </c>
      <c r="G63" s="40"/>
    </row>
    <row r="64" spans="1:7" s="4" customFormat="1" x14ac:dyDescent="0.25">
      <c r="A64" s="38">
        <v>3236</v>
      </c>
      <c r="B64" s="39" t="s">
        <v>36</v>
      </c>
      <c r="C64" s="40">
        <v>413.76</v>
      </c>
      <c r="D64" s="40">
        <v>1100</v>
      </c>
      <c r="E64" s="40">
        <v>324.18</v>
      </c>
      <c r="F64" s="40">
        <f t="shared" si="4"/>
        <v>78.349767981438518</v>
      </c>
      <c r="G64" s="40"/>
    </row>
    <row r="65" spans="1:7" s="4" customFormat="1" x14ac:dyDescent="0.25">
      <c r="A65" s="38">
        <v>3237</v>
      </c>
      <c r="B65" s="39" t="s">
        <v>37</v>
      </c>
      <c r="C65" s="40">
        <v>6692.24</v>
      </c>
      <c r="D65" s="40">
        <v>3250</v>
      </c>
      <c r="E65" s="40">
        <v>199.53</v>
      </c>
      <c r="F65" s="40">
        <f t="shared" si="4"/>
        <v>2.9815129164524881</v>
      </c>
      <c r="G65" s="40"/>
    </row>
    <row r="66" spans="1:7" s="4" customFormat="1" x14ac:dyDescent="0.25">
      <c r="A66" s="38">
        <v>3238</v>
      </c>
      <c r="B66" s="39" t="s">
        <v>52</v>
      </c>
      <c r="C66" s="40">
        <v>84.3</v>
      </c>
      <c r="D66" s="40">
        <v>600</v>
      </c>
      <c r="E66" s="40">
        <v>323.75</v>
      </c>
      <c r="F66" s="40">
        <f t="shared" si="4"/>
        <v>384.04507710557539</v>
      </c>
      <c r="G66" s="40"/>
    </row>
    <row r="67" spans="1:7" s="4" customFormat="1" x14ac:dyDescent="0.25">
      <c r="A67" s="38">
        <v>3239</v>
      </c>
      <c r="B67" s="39" t="s">
        <v>38</v>
      </c>
      <c r="C67" s="40">
        <v>586.25</v>
      </c>
      <c r="D67" s="40">
        <v>1350</v>
      </c>
      <c r="E67" s="40">
        <v>380.63</v>
      </c>
      <c r="F67" s="40">
        <f t="shared" si="4"/>
        <v>64.92622601279318</v>
      </c>
      <c r="G67" s="40"/>
    </row>
    <row r="68" spans="1:7" s="4" customFormat="1" x14ac:dyDescent="0.25">
      <c r="A68" s="66">
        <v>324</v>
      </c>
      <c r="B68" s="64" t="s">
        <v>11</v>
      </c>
      <c r="C68" s="46">
        <f>SUM(C69)</f>
        <v>2000</v>
      </c>
      <c r="D68" s="46">
        <f>SUM(D69)</f>
        <v>1000</v>
      </c>
      <c r="E68" s="46">
        <f>SUM(E69)</f>
        <v>0</v>
      </c>
      <c r="F68" s="46">
        <f t="shared" si="4"/>
        <v>0</v>
      </c>
      <c r="G68" s="46"/>
    </row>
    <row r="69" spans="1:7" s="4" customFormat="1" x14ac:dyDescent="0.25">
      <c r="A69" s="38">
        <v>3241</v>
      </c>
      <c r="B69" s="39" t="s">
        <v>11</v>
      </c>
      <c r="C69" s="40">
        <v>2000</v>
      </c>
      <c r="D69" s="40">
        <v>1000</v>
      </c>
      <c r="E69" s="40">
        <v>0</v>
      </c>
      <c r="F69" s="40">
        <f t="shared" si="4"/>
        <v>0</v>
      </c>
      <c r="G69" s="40"/>
    </row>
    <row r="70" spans="1:7" s="4" customFormat="1" x14ac:dyDescent="0.25">
      <c r="A70" s="66">
        <v>329</v>
      </c>
      <c r="B70" s="64" t="s">
        <v>12</v>
      </c>
      <c r="C70" s="46">
        <f>SUM(C71:C76)</f>
        <v>55245.89</v>
      </c>
      <c r="D70" s="46">
        <f>SUM(D71:D76)</f>
        <v>106260</v>
      </c>
      <c r="E70" s="46">
        <f>SUM(E71:E76)</f>
        <v>55341.420000000006</v>
      </c>
      <c r="F70" s="46">
        <f t="shared" si="4"/>
        <v>100.17291784058509</v>
      </c>
      <c r="G70" s="46"/>
    </row>
    <row r="71" spans="1:7" s="4" customFormat="1" x14ac:dyDescent="0.25">
      <c r="A71" s="38">
        <v>3292</v>
      </c>
      <c r="B71" s="39" t="s">
        <v>53</v>
      </c>
      <c r="C71" s="40">
        <v>1460.63</v>
      </c>
      <c r="D71" s="40">
        <v>1350</v>
      </c>
      <c r="E71" s="40">
        <v>615.69000000000005</v>
      </c>
      <c r="F71" s="40">
        <f t="shared" si="4"/>
        <v>42.152358913619466</v>
      </c>
      <c r="G71" s="40"/>
    </row>
    <row r="72" spans="1:7" s="4" customFormat="1" x14ac:dyDescent="0.25">
      <c r="A72" s="38">
        <v>3293</v>
      </c>
      <c r="B72" s="39" t="s">
        <v>39</v>
      </c>
      <c r="C72" s="40">
        <v>91.74</v>
      </c>
      <c r="D72" s="40">
        <v>850</v>
      </c>
      <c r="E72" s="40">
        <v>111.44</v>
      </c>
      <c r="F72" s="40">
        <f t="shared" si="4"/>
        <v>121.47373010682362</v>
      </c>
      <c r="G72" s="40"/>
    </row>
    <row r="73" spans="1:7" s="4" customFormat="1" x14ac:dyDescent="0.25">
      <c r="A73" s="38">
        <v>3294</v>
      </c>
      <c r="B73" s="39" t="s">
        <v>54</v>
      </c>
      <c r="C73" s="40">
        <v>108.09</v>
      </c>
      <c r="D73" s="40">
        <v>160</v>
      </c>
      <c r="E73" s="40">
        <v>108.09</v>
      </c>
      <c r="F73" s="40">
        <f t="shared" si="4"/>
        <v>100</v>
      </c>
      <c r="G73" s="40"/>
    </row>
    <row r="74" spans="1:7" s="4" customFormat="1" x14ac:dyDescent="0.25">
      <c r="A74" s="38">
        <v>3295</v>
      </c>
      <c r="B74" s="39" t="s">
        <v>40</v>
      </c>
      <c r="C74" s="40">
        <v>1998.01</v>
      </c>
      <c r="D74" s="40">
        <v>5200</v>
      </c>
      <c r="E74" s="40">
        <v>2087.44</v>
      </c>
      <c r="F74" s="40">
        <f t="shared" si="4"/>
        <v>104.47595357380595</v>
      </c>
      <c r="G74" s="40"/>
    </row>
    <row r="75" spans="1:7" s="4" customFormat="1" x14ac:dyDescent="0.25">
      <c r="A75" s="38">
        <v>3296</v>
      </c>
      <c r="B75" s="39" t="s">
        <v>41</v>
      </c>
      <c r="C75" s="40">
        <v>839.89</v>
      </c>
      <c r="D75" s="40">
        <v>1000</v>
      </c>
      <c r="E75" s="40">
        <v>0</v>
      </c>
      <c r="F75" s="40">
        <f t="shared" si="4"/>
        <v>0</v>
      </c>
      <c r="G75" s="40"/>
    </row>
    <row r="76" spans="1:7" s="4" customFormat="1" x14ac:dyDescent="0.25">
      <c r="A76" s="38">
        <v>3299</v>
      </c>
      <c r="B76" s="39" t="s">
        <v>12</v>
      </c>
      <c r="C76" s="40">
        <v>50747.53</v>
      </c>
      <c r="D76" s="40">
        <v>97700</v>
      </c>
      <c r="E76" s="40">
        <v>52418.76</v>
      </c>
      <c r="F76" s="40">
        <f t="shared" si="4"/>
        <v>103.29322432047432</v>
      </c>
      <c r="G76" s="40"/>
    </row>
    <row r="77" spans="1:7" s="4" customFormat="1" x14ac:dyDescent="0.25">
      <c r="A77" s="67">
        <v>34</v>
      </c>
      <c r="B77" s="68" t="s">
        <v>96</v>
      </c>
      <c r="C77" s="47">
        <f t="shared" ref="C77:E78" si="5">SUM(C78)</f>
        <v>184.34</v>
      </c>
      <c r="D77" s="47">
        <f t="shared" si="5"/>
        <v>300</v>
      </c>
      <c r="E77" s="47">
        <f t="shared" si="5"/>
        <v>0</v>
      </c>
      <c r="F77" s="47">
        <f t="shared" si="4"/>
        <v>0</v>
      </c>
      <c r="G77" s="47">
        <f>(E77/D77)*100</f>
        <v>0</v>
      </c>
    </row>
    <row r="78" spans="1:7" s="4" customFormat="1" x14ac:dyDescent="0.25">
      <c r="A78" s="66">
        <v>343</v>
      </c>
      <c r="B78" s="64" t="s">
        <v>97</v>
      </c>
      <c r="C78" s="46">
        <f t="shared" si="5"/>
        <v>184.34</v>
      </c>
      <c r="D78" s="46">
        <f t="shared" si="5"/>
        <v>300</v>
      </c>
      <c r="E78" s="46">
        <f t="shared" si="5"/>
        <v>0</v>
      </c>
      <c r="F78" s="46">
        <f t="shared" si="4"/>
        <v>0</v>
      </c>
      <c r="G78" s="46"/>
    </row>
    <row r="79" spans="1:7" s="4" customFormat="1" x14ac:dyDescent="0.25">
      <c r="A79" s="38">
        <v>3433</v>
      </c>
      <c r="B79" s="39" t="s">
        <v>42</v>
      </c>
      <c r="C79" s="40">
        <v>184.34</v>
      </c>
      <c r="D79" s="40">
        <v>300</v>
      </c>
      <c r="E79" s="40">
        <v>0</v>
      </c>
      <c r="F79" s="40">
        <f t="shared" si="4"/>
        <v>0</v>
      </c>
      <c r="G79" s="40"/>
    </row>
    <row r="80" spans="1:7" s="4" customFormat="1" x14ac:dyDescent="0.25">
      <c r="A80" s="67">
        <v>37</v>
      </c>
      <c r="B80" s="68" t="s">
        <v>117</v>
      </c>
      <c r="C80" s="47">
        <f t="shared" ref="C80:E81" si="6">SUM(C81)</f>
        <v>25.63</v>
      </c>
      <c r="D80" s="47">
        <f t="shared" si="6"/>
        <v>13200</v>
      </c>
      <c r="E80" s="47">
        <f t="shared" si="6"/>
        <v>0</v>
      </c>
      <c r="F80" s="47">
        <f t="shared" si="4"/>
        <v>0</v>
      </c>
      <c r="G80" s="47">
        <f>(E80/D80)*100</f>
        <v>0</v>
      </c>
    </row>
    <row r="81" spans="1:7" s="4" customFormat="1" x14ac:dyDescent="0.25">
      <c r="A81" s="66">
        <v>372</v>
      </c>
      <c r="B81" s="64" t="s">
        <v>98</v>
      </c>
      <c r="C81" s="46">
        <f t="shared" si="6"/>
        <v>25.63</v>
      </c>
      <c r="D81" s="46">
        <f t="shared" si="6"/>
        <v>13200</v>
      </c>
      <c r="E81" s="46">
        <f t="shared" si="6"/>
        <v>0</v>
      </c>
      <c r="F81" s="46">
        <f t="shared" si="4"/>
        <v>0</v>
      </c>
      <c r="G81" s="46"/>
    </row>
    <row r="82" spans="1:7" x14ac:dyDescent="0.25">
      <c r="A82" s="38">
        <v>3722</v>
      </c>
      <c r="B82" s="39" t="s">
        <v>43</v>
      </c>
      <c r="C82" s="40">
        <v>25.63</v>
      </c>
      <c r="D82" s="40">
        <v>13200</v>
      </c>
      <c r="E82" s="40">
        <v>0</v>
      </c>
      <c r="F82" s="40">
        <f t="shared" si="4"/>
        <v>0</v>
      </c>
      <c r="G82" s="40"/>
    </row>
    <row r="83" spans="1:7" s="4" customFormat="1" x14ac:dyDescent="0.25">
      <c r="A83" s="67">
        <v>38</v>
      </c>
      <c r="B83" s="68" t="s">
        <v>99</v>
      </c>
      <c r="C83" s="47">
        <f t="shared" ref="C83:E84" si="7">SUM(C84)</f>
        <v>0</v>
      </c>
      <c r="D83" s="47">
        <f t="shared" si="7"/>
        <v>620</v>
      </c>
      <c r="E83" s="47">
        <f t="shared" si="7"/>
        <v>611.83000000000004</v>
      </c>
      <c r="F83" s="47">
        <v>0</v>
      </c>
      <c r="G83" s="47">
        <f>(E83/D83)*100</f>
        <v>98.682258064516134</v>
      </c>
    </row>
    <row r="84" spans="1:7" s="4" customFormat="1" x14ac:dyDescent="0.25">
      <c r="A84" s="66">
        <v>381</v>
      </c>
      <c r="B84" s="64" t="s">
        <v>64</v>
      </c>
      <c r="C84" s="46">
        <f t="shared" si="7"/>
        <v>0</v>
      </c>
      <c r="D84" s="46">
        <f t="shared" si="7"/>
        <v>620</v>
      </c>
      <c r="E84" s="46">
        <f t="shared" si="7"/>
        <v>611.83000000000004</v>
      </c>
      <c r="F84" s="46">
        <v>0</v>
      </c>
      <c r="G84" s="46"/>
    </row>
    <row r="85" spans="1:7" ht="15.75" thickBot="1" x14ac:dyDescent="0.3">
      <c r="A85" s="38">
        <v>3812</v>
      </c>
      <c r="B85" s="39" t="s">
        <v>100</v>
      </c>
      <c r="C85" s="40">
        <v>0</v>
      </c>
      <c r="D85" s="40">
        <v>620</v>
      </c>
      <c r="E85" s="40">
        <v>611.83000000000004</v>
      </c>
      <c r="F85" s="40">
        <v>0</v>
      </c>
      <c r="G85" s="40"/>
    </row>
    <row r="86" spans="1:7" ht="15.75" thickBot="1" x14ac:dyDescent="0.3">
      <c r="A86" s="136">
        <v>4</v>
      </c>
      <c r="B86" s="137" t="s">
        <v>101</v>
      </c>
      <c r="C86" s="138">
        <f>C87</f>
        <v>2043.63</v>
      </c>
      <c r="D86" s="138">
        <f>D87</f>
        <v>32200</v>
      </c>
      <c r="E86" s="138">
        <f>E87</f>
        <v>1899.9099999999999</v>
      </c>
      <c r="F86" s="138">
        <f t="shared" ref="F86:F93" si="8">(E86/C86)*100</f>
        <v>92.967415823803705</v>
      </c>
      <c r="G86" s="139">
        <f>(E86/D86)*100</f>
        <v>5.9003416149068313</v>
      </c>
    </row>
    <row r="87" spans="1:7" x14ac:dyDescent="0.25">
      <c r="A87" s="74">
        <v>42</v>
      </c>
      <c r="B87" s="61" t="s">
        <v>102</v>
      </c>
      <c r="C87" s="75">
        <f>C88+C92</f>
        <v>2043.63</v>
      </c>
      <c r="D87" s="75">
        <f>D88+D92</f>
        <v>32200</v>
      </c>
      <c r="E87" s="75">
        <f>E88+E92</f>
        <v>1899.9099999999999</v>
      </c>
      <c r="F87" s="75">
        <f t="shared" si="8"/>
        <v>92.967415823803705</v>
      </c>
      <c r="G87" s="75">
        <f>(E87/D87)*100</f>
        <v>5.9003416149068313</v>
      </c>
    </row>
    <row r="88" spans="1:7" x14ac:dyDescent="0.25">
      <c r="A88" s="66">
        <v>422</v>
      </c>
      <c r="B88" s="64" t="s">
        <v>103</v>
      </c>
      <c r="C88" s="46">
        <f>SUM(C89:C91)</f>
        <v>1997.5</v>
      </c>
      <c r="D88" s="46">
        <f>SUM(D89:D91)</f>
        <v>26800</v>
      </c>
      <c r="E88" s="46">
        <f>SUM(E89:E91)</f>
        <v>999.99</v>
      </c>
      <c r="F88" s="46">
        <f t="shared" si="8"/>
        <v>50.062077596996247</v>
      </c>
      <c r="G88" s="46"/>
    </row>
    <row r="89" spans="1:7" x14ac:dyDescent="0.25">
      <c r="A89" s="38">
        <v>4221</v>
      </c>
      <c r="B89" s="39" t="s">
        <v>57</v>
      </c>
      <c r="C89" s="40">
        <v>1997.5</v>
      </c>
      <c r="D89" s="40">
        <v>25650</v>
      </c>
      <c r="E89" s="40">
        <v>999.99</v>
      </c>
      <c r="F89" s="40">
        <f t="shared" si="8"/>
        <v>50.062077596996247</v>
      </c>
      <c r="G89" s="40"/>
    </row>
    <row r="90" spans="1:7" x14ac:dyDescent="0.25">
      <c r="A90" s="38">
        <v>4223</v>
      </c>
      <c r="B90" s="39" t="s">
        <v>71</v>
      </c>
      <c r="C90" s="40">
        <v>0</v>
      </c>
      <c r="D90" s="40">
        <v>650</v>
      </c>
      <c r="E90" s="40">
        <v>0</v>
      </c>
      <c r="F90" s="40">
        <v>0</v>
      </c>
      <c r="G90" s="40"/>
    </row>
    <row r="91" spans="1:7" x14ac:dyDescent="0.25">
      <c r="A91" s="38">
        <v>4225</v>
      </c>
      <c r="B91" s="39" t="s">
        <v>72</v>
      </c>
      <c r="C91" s="40">
        <v>0</v>
      </c>
      <c r="D91" s="40">
        <v>500</v>
      </c>
      <c r="E91" s="40">
        <v>0</v>
      </c>
      <c r="F91" s="40">
        <v>0</v>
      </c>
      <c r="G91" s="40"/>
    </row>
    <row r="92" spans="1:7" x14ac:dyDescent="0.25">
      <c r="A92" s="72">
        <v>424</v>
      </c>
      <c r="B92" s="73" t="s">
        <v>13</v>
      </c>
      <c r="C92" s="48">
        <f>SUM(C93)</f>
        <v>46.13</v>
      </c>
      <c r="D92" s="48">
        <f>SUM(D93)</f>
        <v>5400</v>
      </c>
      <c r="E92" s="48">
        <f>SUM(E93)</f>
        <v>899.92</v>
      </c>
      <c r="F92" s="48">
        <f t="shared" si="8"/>
        <v>1950.8345978755688</v>
      </c>
      <c r="G92" s="48"/>
    </row>
    <row r="93" spans="1:7" ht="15.75" thickBot="1" x14ac:dyDescent="0.3">
      <c r="A93" s="38">
        <v>4241</v>
      </c>
      <c r="B93" s="39" t="s">
        <v>56</v>
      </c>
      <c r="C93" s="40">
        <v>46.13</v>
      </c>
      <c r="D93" s="40">
        <v>5400</v>
      </c>
      <c r="E93" s="40">
        <v>899.92</v>
      </c>
      <c r="F93" s="40">
        <f t="shared" si="8"/>
        <v>1950.8345978755688</v>
      </c>
      <c r="G93" s="40"/>
    </row>
    <row r="94" spans="1:7" ht="18" customHeight="1" thickBot="1" x14ac:dyDescent="0.3">
      <c r="A94" s="131" t="s">
        <v>116</v>
      </c>
      <c r="B94" s="132" t="s">
        <v>14</v>
      </c>
      <c r="C94" s="133">
        <f>C37+C86</f>
        <v>571009.09</v>
      </c>
      <c r="D94" s="133">
        <f>D37+D86</f>
        <v>1633450</v>
      </c>
      <c r="E94" s="133">
        <f>E37+E86</f>
        <v>699229.21000000008</v>
      </c>
      <c r="F94" s="134">
        <f>(E94/C94)*100</f>
        <v>122.45500505079528</v>
      </c>
      <c r="G94" s="135">
        <f t="shared" ref="G94" si="9">(E94/D94)*100</f>
        <v>42.806893997367538</v>
      </c>
    </row>
    <row r="95" spans="1:7" x14ac:dyDescent="0.25">
      <c r="A95" s="7"/>
      <c r="B95" s="8"/>
      <c r="C95" s="9"/>
      <c r="D95" s="9"/>
      <c r="E95" s="9"/>
      <c r="F95" s="9"/>
      <c r="G95" s="9"/>
    </row>
    <row r="96" spans="1:7" x14ac:dyDescent="0.25">
      <c r="A96" s="7"/>
      <c r="B96" s="8"/>
      <c r="C96" s="9"/>
      <c r="D96" s="9"/>
      <c r="E96" s="9"/>
      <c r="F96" s="9"/>
      <c r="G96" s="9"/>
    </row>
    <row r="97" spans="1:7" x14ac:dyDescent="0.25">
      <c r="A97" s="4"/>
      <c r="B97" s="6"/>
      <c r="C97" s="5"/>
      <c r="D97" s="5"/>
      <c r="E97" s="5"/>
      <c r="F97" s="5"/>
      <c r="G97" s="5"/>
    </row>
    <row r="98" spans="1:7" x14ac:dyDescent="0.25">
      <c r="A98" s="4"/>
      <c r="B98" s="6"/>
      <c r="C98" s="4"/>
      <c r="D98" s="4"/>
      <c r="E98" s="4"/>
      <c r="F98" s="4"/>
      <c r="G98" s="5"/>
    </row>
  </sheetData>
  <mergeCells count="3">
    <mergeCell ref="A3:G3"/>
    <mergeCell ref="A5:G5"/>
    <mergeCell ref="A4:G4"/>
  </mergeCells>
  <pageMargins left="0.7" right="0.7" top="0.75" bottom="0.75" header="0.3" footer="0.3"/>
  <pageSetup paperSize="9" scale="73" fitToHeight="0" orientation="landscape" verticalDpi="0" r:id="rId1"/>
  <rowBreaks count="2" manualBreakCount="2">
    <brk id="35" max="6" man="1"/>
    <brk id="7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A4" sqref="A4:G4"/>
    </sheetView>
  </sheetViews>
  <sheetFormatPr defaultRowHeight="15" x14ac:dyDescent="0.25"/>
  <cols>
    <col min="1" max="1" width="8.140625" customWidth="1"/>
    <col min="2" max="2" width="45.140625" style="2" customWidth="1"/>
    <col min="3" max="6" width="13.7109375" customWidth="1"/>
    <col min="7" max="7" width="10" style="3" customWidth="1"/>
  </cols>
  <sheetData>
    <row r="1" spans="1:8" x14ac:dyDescent="0.25">
      <c r="A1" s="10" t="s">
        <v>0</v>
      </c>
    </row>
    <row r="3" spans="1:8" x14ac:dyDescent="0.25">
      <c r="A3" s="126" t="s">
        <v>1</v>
      </c>
      <c r="B3" s="126"/>
      <c r="C3" s="126"/>
      <c r="D3" s="126"/>
      <c r="E3" s="126"/>
      <c r="F3" s="126"/>
      <c r="G3" s="126"/>
    </row>
    <row r="4" spans="1:8" x14ac:dyDescent="0.25">
      <c r="A4" s="126" t="s">
        <v>124</v>
      </c>
      <c r="B4" s="126"/>
      <c r="C4" s="126"/>
      <c r="D4" s="126"/>
      <c r="E4" s="126"/>
      <c r="F4" s="126"/>
      <c r="G4" s="126"/>
    </row>
    <row r="5" spans="1:8" x14ac:dyDescent="0.25">
      <c r="A5" s="126" t="s">
        <v>128</v>
      </c>
      <c r="B5" s="126"/>
      <c r="C5" s="126"/>
      <c r="D5" s="126"/>
      <c r="E5" s="126"/>
      <c r="F5" s="126"/>
      <c r="G5" s="126"/>
    </row>
    <row r="6" spans="1:8" ht="15.75" thickBot="1" x14ac:dyDescent="0.3"/>
    <row r="7" spans="1:8" s="2" customFormat="1" ht="24.75" x14ac:dyDescent="0.25">
      <c r="A7" s="11" t="s">
        <v>2</v>
      </c>
      <c r="B7" s="12" t="s">
        <v>3</v>
      </c>
      <c r="C7" s="12" t="s">
        <v>27</v>
      </c>
      <c r="D7" s="12" t="s">
        <v>129</v>
      </c>
      <c r="E7" s="12" t="s">
        <v>131</v>
      </c>
      <c r="F7" s="13" t="s">
        <v>8</v>
      </c>
      <c r="G7" s="13" t="s">
        <v>8</v>
      </c>
    </row>
    <row r="8" spans="1:8" ht="12" customHeight="1" x14ac:dyDescent="0.25">
      <c r="A8" s="27"/>
      <c r="B8" s="28" t="s">
        <v>4</v>
      </c>
      <c r="C8" s="28" t="s">
        <v>5</v>
      </c>
      <c r="D8" s="28" t="s">
        <v>6</v>
      </c>
      <c r="E8" s="28" t="s">
        <v>7</v>
      </c>
      <c r="F8" s="29" t="s">
        <v>74</v>
      </c>
      <c r="G8" s="29" t="s">
        <v>75</v>
      </c>
      <c r="H8" s="1"/>
    </row>
    <row r="9" spans="1:8" ht="9" customHeight="1" thickBot="1" x14ac:dyDescent="0.3">
      <c r="A9" s="78"/>
      <c r="B9" s="79"/>
      <c r="C9" s="80"/>
      <c r="D9" s="80"/>
      <c r="E9" s="80"/>
      <c r="F9" s="80"/>
      <c r="G9" s="80"/>
      <c r="H9" s="1"/>
    </row>
    <row r="10" spans="1:8" ht="16.5" customHeight="1" thickBot="1" x14ac:dyDescent="0.3">
      <c r="A10" s="53"/>
      <c r="B10" s="54" t="s">
        <v>118</v>
      </c>
      <c r="C10" s="33">
        <f>C11+C13+C15+C17+C22+C24</f>
        <v>557674.94999999995</v>
      </c>
      <c r="D10" s="33">
        <f>D11+D13+D15+D17+D22+D24+D26</f>
        <v>1633450</v>
      </c>
      <c r="E10" s="33">
        <f>E11+E13+E15+E17+E22+E24</f>
        <v>710785.02</v>
      </c>
      <c r="F10" s="33">
        <f>(E10/C10)*100</f>
        <v>127.45507396378484</v>
      </c>
      <c r="G10" s="55">
        <f>(E10/D10)*100</f>
        <v>43.514342036793288</v>
      </c>
      <c r="H10" s="1"/>
    </row>
    <row r="11" spans="1:8" x14ac:dyDescent="0.25">
      <c r="A11" s="24">
        <v>1</v>
      </c>
      <c r="B11" s="24" t="s">
        <v>15</v>
      </c>
      <c r="C11" s="26">
        <f t="shared" ref="C11:G11" si="0">C12</f>
        <v>22275.05</v>
      </c>
      <c r="D11" s="26">
        <f t="shared" si="0"/>
        <v>85920</v>
      </c>
      <c r="E11" s="26">
        <f t="shared" si="0"/>
        <v>27291.1</v>
      </c>
      <c r="F11" s="26">
        <f t="shared" si="0"/>
        <v>122.51869243840081</v>
      </c>
      <c r="G11" s="26">
        <f t="shared" si="0"/>
        <v>31.763384543761635</v>
      </c>
    </row>
    <row r="12" spans="1:8" x14ac:dyDescent="0.25">
      <c r="A12" s="23">
        <v>11</v>
      </c>
      <c r="B12" s="23" t="s">
        <v>15</v>
      </c>
      <c r="C12" s="25">
        <v>22275.05</v>
      </c>
      <c r="D12" s="25">
        <v>85920</v>
      </c>
      <c r="E12" s="25">
        <v>27291.1</v>
      </c>
      <c r="F12" s="25">
        <f>(E12/C12)*100</f>
        <v>122.51869243840081</v>
      </c>
      <c r="G12" s="25">
        <f>(E12/D12)*100</f>
        <v>31.763384543761635</v>
      </c>
    </row>
    <row r="13" spans="1:8" x14ac:dyDescent="0.25">
      <c r="A13" s="17">
        <v>3</v>
      </c>
      <c r="B13" s="18" t="s">
        <v>24</v>
      </c>
      <c r="C13" s="19">
        <f t="shared" ref="C13:G13" si="1">C14</f>
        <v>1004.78</v>
      </c>
      <c r="D13" s="19">
        <f t="shared" si="1"/>
        <v>3000</v>
      </c>
      <c r="E13" s="19">
        <f t="shared" si="1"/>
        <v>1123.1199999999999</v>
      </c>
      <c r="F13" s="19">
        <f t="shared" si="1"/>
        <v>111.77770258165967</v>
      </c>
      <c r="G13" s="19">
        <f t="shared" si="1"/>
        <v>37.437333333333328</v>
      </c>
    </row>
    <row r="14" spans="1:8" x14ac:dyDescent="0.25">
      <c r="A14" s="20">
        <v>31</v>
      </c>
      <c r="B14" s="21" t="s">
        <v>25</v>
      </c>
      <c r="C14" s="22">
        <v>1004.78</v>
      </c>
      <c r="D14" s="22">
        <v>3000</v>
      </c>
      <c r="E14" s="22">
        <v>1123.1199999999999</v>
      </c>
      <c r="F14" s="22">
        <f>(E14/C14)*100</f>
        <v>111.77770258165967</v>
      </c>
      <c r="G14" s="22">
        <f>(E14/D14)*100</f>
        <v>37.437333333333328</v>
      </c>
    </row>
    <row r="15" spans="1:8" x14ac:dyDescent="0.25">
      <c r="A15" s="17">
        <v>4</v>
      </c>
      <c r="B15" s="18" t="s">
        <v>21</v>
      </c>
      <c r="C15" s="19">
        <f t="shared" ref="C15:G15" si="2">C16</f>
        <v>14185.55</v>
      </c>
      <c r="D15" s="19">
        <f t="shared" si="2"/>
        <v>33000</v>
      </c>
      <c r="E15" s="19">
        <f t="shared" si="2"/>
        <v>16596.43</v>
      </c>
      <c r="F15" s="19">
        <f t="shared" si="2"/>
        <v>116.99532270514715</v>
      </c>
      <c r="G15" s="19">
        <f t="shared" si="2"/>
        <v>50.292212121212124</v>
      </c>
    </row>
    <row r="16" spans="1:8" s="43" customFormat="1" x14ac:dyDescent="0.25">
      <c r="A16" s="20">
        <v>445</v>
      </c>
      <c r="B16" s="21" t="s">
        <v>22</v>
      </c>
      <c r="C16" s="22">
        <v>14185.55</v>
      </c>
      <c r="D16" s="22">
        <v>33000</v>
      </c>
      <c r="E16" s="22">
        <v>16596.43</v>
      </c>
      <c r="F16" s="22">
        <f>(E16/C16)*100</f>
        <v>116.99532270514715</v>
      </c>
      <c r="G16" s="22">
        <f>(E16/D16)*100</f>
        <v>50.292212121212124</v>
      </c>
    </row>
    <row r="17" spans="1:8" x14ac:dyDescent="0.25">
      <c r="A17" s="17">
        <v>5</v>
      </c>
      <c r="B17" s="18" t="s">
        <v>16</v>
      </c>
      <c r="C17" s="19">
        <f>C18+C19+C20+C21</f>
        <v>519887.18</v>
      </c>
      <c r="D17" s="19">
        <f>D18+D19+D20+D21</f>
        <v>1499030</v>
      </c>
      <c r="E17" s="19">
        <f>E18+E19+E20+E21</f>
        <v>665774.37</v>
      </c>
      <c r="F17" s="19">
        <f>(E17/C17)*100</f>
        <v>128.06131707267718</v>
      </c>
      <c r="G17" s="19">
        <f t="shared" ref="G17" si="3">(E17/D17)*100</f>
        <v>44.413678845653521</v>
      </c>
    </row>
    <row r="18" spans="1:8" x14ac:dyDescent="0.25">
      <c r="A18" s="20">
        <v>51</v>
      </c>
      <c r="B18" s="21" t="s">
        <v>17</v>
      </c>
      <c r="C18" s="22">
        <v>474546.32</v>
      </c>
      <c r="D18" s="22">
        <v>1402120</v>
      </c>
      <c r="E18" s="22">
        <v>599707.75</v>
      </c>
      <c r="F18" s="22">
        <f>(E18/C18)*100</f>
        <v>126.37496588320398</v>
      </c>
      <c r="G18" s="22">
        <f>(E18/D18)*100</f>
        <v>42.771499586340681</v>
      </c>
      <c r="H18" s="3"/>
    </row>
    <row r="19" spans="1:8" x14ac:dyDescent="0.25">
      <c r="A19" s="20">
        <v>52</v>
      </c>
      <c r="B19" s="21" t="s">
        <v>62</v>
      </c>
      <c r="C19" s="22">
        <v>287.37</v>
      </c>
      <c r="D19" s="22">
        <v>300</v>
      </c>
      <c r="E19" s="22">
        <v>0</v>
      </c>
      <c r="F19" s="22">
        <v>0</v>
      </c>
      <c r="G19" s="22">
        <f>(E19/D19)*100</f>
        <v>0</v>
      </c>
    </row>
    <row r="20" spans="1:8" x14ac:dyDescent="0.25">
      <c r="A20" s="20">
        <v>54</v>
      </c>
      <c r="B20" s="21" t="s">
        <v>18</v>
      </c>
      <c r="C20" s="22">
        <v>28481.1</v>
      </c>
      <c r="D20" s="22">
        <v>46440</v>
      </c>
      <c r="E20" s="22">
        <v>34969.18</v>
      </c>
      <c r="F20" s="22">
        <f>(E20/C20)*100</f>
        <v>122.78029991819137</v>
      </c>
      <c r="G20" s="22">
        <f>(E20/D20)*100</f>
        <v>75.299698535745051</v>
      </c>
    </row>
    <row r="21" spans="1:8" x14ac:dyDescent="0.25">
      <c r="A21" s="20">
        <v>56</v>
      </c>
      <c r="B21" s="21" t="s">
        <v>19</v>
      </c>
      <c r="C21" s="22">
        <v>16572.39</v>
      </c>
      <c r="D21" s="22">
        <v>50170</v>
      </c>
      <c r="E21" s="22">
        <v>31097.439999999999</v>
      </c>
      <c r="F21" s="22">
        <f>(E21/C21)*100</f>
        <v>187.6460788093932</v>
      </c>
      <c r="G21" s="22">
        <f t="shared" ref="G21" si="4">(E21/D21)*100</f>
        <v>61.984133944588393</v>
      </c>
    </row>
    <row r="22" spans="1:8" x14ac:dyDescent="0.25">
      <c r="A22" s="17">
        <v>6</v>
      </c>
      <c r="B22" s="18" t="s">
        <v>20</v>
      </c>
      <c r="C22" s="19">
        <f t="shared" ref="C22:G22" si="5">C23</f>
        <v>0</v>
      </c>
      <c r="D22" s="19">
        <f t="shared" si="5"/>
        <v>1800</v>
      </c>
      <c r="E22" s="19">
        <f t="shared" si="5"/>
        <v>0</v>
      </c>
      <c r="F22" s="19">
        <f t="shared" si="5"/>
        <v>0</v>
      </c>
      <c r="G22" s="19">
        <f t="shared" si="5"/>
        <v>0</v>
      </c>
    </row>
    <row r="23" spans="1:8" x14ac:dyDescent="0.25">
      <c r="A23" s="20">
        <v>61</v>
      </c>
      <c r="B23" s="21" t="s">
        <v>20</v>
      </c>
      <c r="C23" s="22">
        <v>0</v>
      </c>
      <c r="D23" s="22">
        <v>1800</v>
      </c>
      <c r="E23" s="22">
        <v>0</v>
      </c>
      <c r="F23" s="22">
        <v>0</v>
      </c>
      <c r="G23" s="22">
        <f>(E23/D23)*100</f>
        <v>0</v>
      </c>
    </row>
    <row r="24" spans="1:8" ht="23.25" x14ac:dyDescent="0.25">
      <c r="A24" s="17">
        <v>7</v>
      </c>
      <c r="B24" s="18" t="s">
        <v>23</v>
      </c>
      <c r="C24" s="19">
        <f t="shared" ref="C24:G24" si="6">C25</f>
        <v>322.39</v>
      </c>
      <c r="D24" s="19">
        <f t="shared" si="6"/>
        <v>700</v>
      </c>
      <c r="E24" s="19">
        <f t="shared" si="6"/>
        <v>0</v>
      </c>
      <c r="F24" s="19">
        <f t="shared" si="6"/>
        <v>0</v>
      </c>
      <c r="G24" s="19">
        <f t="shared" si="6"/>
        <v>0</v>
      </c>
    </row>
    <row r="25" spans="1:8" x14ac:dyDescent="0.25">
      <c r="A25" s="20">
        <v>72</v>
      </c>
      <c r="B25" s="21" t="s">
        <v>26</v>
      </c>
      <c r="C25" s="22">
        <v>322.39</v>
      </c>
      <c r="D25" s="22">
        <v>700</v>
      </c>
      <c r="E25" s="22">
        <v>0</v>
      </c>
      <c r="F25" s="22">
        <f>(E25/C25)*100</f>
        <v>0</v>
      </c>
      <c r="G25" s="22">
        <f>(E25/D25)*100</f>
        <v>0</v>
      </c>
    </row>
    <row r="26" spans="1:8" x14ac:dyDescent="0.25">
      <c r="A26" s="17">
        <v>9</v>
      </c>
      <c r="B26" s="18" t="s">
        <v>68</v>
      </c>
      <c r="C26" s="19">
        <f t="shared" ref="C26:G26" si="7">C27</f>
        <v>0</v>
      </c>
      <c r="D26" s="19">
        <f t="shared" si="7"/>
        <v>10000</v>
      </c>
      <c r="E26" s="19">
        <f t="shared" si="7"/>
        <v>0</v>
      </c>
      <c r="F26" s="19">
        <f t="shared" si="7"/>
        <v>0</v>
      </c>
      <c r="G26" s="19">
        <f t="shared" si="7"/>
        <v>0</v>
      </c>
    </row>
    <row r="27" spans="1:8" x14ac:dyDescent="0.25">
      <c r="A27" s="20">
        <v>956</v>
      </c>
      <c r="B27" s="21" t="s">
        <v>70</v>
      </c>
      <c r="C27" s="22">
        <v>0</v>
      </c>
      <c r="D27" s="22">
        <v>10000</v>
      </c>
      <c r="E27" s="22">
        <v>0</v>
      </c>
      <c r="F27" s="22">
        <v>0</v>
      </c>
      <c r="G27" s="22">
        <f>(E27/D27)*100</f>
        <v>0</v>
      </c>
    </row>
    <row r="28" spans="1:8" ht="15.75" thickBot="1" x14ac:dyDescent="0.3">
      <c r="A28" s="4"/>
      <c r="B28" s="6"/>
      <c r="C28" s="4"/>
      <c r="D28" s="4"/>
      <c r="E28" s="4"/>
      <c r="F28" s="4"/>
      <c r="G28" s="5"/>
    </row>
    <row r="29" spans="1:8" ht="16.5" customHeight="1" thickBot="1" x14ac:dyDescent="0.3">
      <c r="A29" s="97"/>
      <c r="B29" s="98" t="s">
        <v>89</v>
      </c>
      <c r="C29" s="99">
        <f>C30+C32+C34+C36+C41+C43+C45</f>
        <v>568965.46</v>
      </c>
      <c r="D29" s="99">
        <f>D30+D32+D34+D36+D41+D43+D45</f>
        <v>1601250</v>
      </c>
      <c r="E29" s="99">
        <f>E30+E32+E34+E36+E41+E43+E45</f>
        <v>697329.3</v>
      </c>
      <c r="F29" s="99">
        <f>(E29/C29)*100</f>
        <v>122.56091960309858</v>
      </c>
      <c r="G29" s="100">
        <f>(E29/D29)*100</f>
        <v>43.54905854800937</v>
      </c>
      <c r="H29" s="1"/>
    </row>
    <row r="30" spans="1:8" x14ac:dyDescent="0.25">
      <c r="A30" s="101">
        <v>1</v>
      </c>
      <c r="B30" s="101" t="s">
        <v>15</v>
      </c>
      <c r="C30" s="102">
        <f t="shared" ref="C30:G30" si="8">C31</f>
        <v>21659.26</v>
      </c>
      <c r="D30" s="102">
        <f t="shared" si="8"/>
        <v>64920</v>
      </c>
      <c r="E30" s="102">
        <f t="shared" si="8"/>
        <v>27291.1</v>
      </c>
      <c r="F30" s="102">
        <f t="shared" si="8"/>
        <v>126.00199637476072</v>
      </c>
      <c r="G30" s="102">
        <f t="shared" si="8"/>
        <v>42.038046826863827</v>
      </c>
    </row>
    <row r="31" spans="1:8" x14ac:dyDescent="0.25">
      <c r="A31" s="103">
        <v>11</v>
      </c>
      <c r="B31" s="103" t="s">
        <v>15</v>
      </c>
      <c r="C31" s="104">
        <v>21659.26</v>
      </c>
      <c r="D31" s="104">
        <v>64920</v>
      </c>
      <c r="E31" s="104">
        <v>27291.1</v>
      </c>
      <c r="F31" s="104">
        <f>(E31/C31)*100</f>
        <v>126.00199637476072</v>
      </c>
      <c r="G31" s="104">
        <f>(E31/D31)*100</f>
        <v>42.038046826863827</v>
      </c>
    </row>
    <row r="32" spans="1:8" x14ac:dyDescent="0.25">
      <c r="A32" s="105">
        <v>3</v>
      </c>
      <c r="B32" s="106" t="s">
        <v>24</v>
      </c>
      <c r="C32" s="107">
        <f t="shared" ref="C32:G32" si="9">C33</f>
        <v>0</v>
      </c>
      <c r="D32" s="107">
        <f t="shared" si="9"/>
        <v>1000</v>
      </c>
      <c r="E32" s="107">
        <f t="shared" si="9"/>
        <v>0</v>
      </c>
      <c r="F32" s="107">
        <f t="shared" si="9"/>
        <v>0</v>
      </c>
      <c r="G32" s="107">
        <f t="shared" si="9"/>
        <v>0</v>
      </c>
    </row>
    <row r="33" spans="1:8" x14ac:dyDescent="0.25">
      <c r="A33" s="108">
        <v>31</v>
      </c>
      <c r="B33" s="109" t="s">
        <v>25</v>
      </c>
      <c r="C33" s="110">
        <v>0</v>
      </c>
      <c r="D33" s="110">
        <v>1000</v>
      </c>
      <c r="E33" s="110">
        <v>0</v>
      </c>
      <c r="F33" s="110">
        <v>0</v>
      </c>
      <c r="G33" s="110">
        <v>0</v>
      </c>
    </row>
    <row r="34" spans="1:8" x14ac:dyDescent="0.25">
      <c r="A34" s="105">
        <v>4</v>
      </c>
      <c r="B34" s="106" t="s">
        <v>21</v>
      </c>
      <c r="C34" s="107">
        <f t="shared" ref="C34:G34" si="10">C35</f>
        <v>12935.19</v>
      </c>
      <c r="D34" s="107">
        <f t="shared" si="10"/>
        <v>33000</v>
      </c>
      <c r="E34" s="107">
        <f t="shared" si="10"/>
        <v>16756.84</v>
      </c>
      <c r="F34" s="107">
        <f t="shared" si="10"/>
        <v>129.5445988810369</v>
      </c>
      <c r="G34" s="107">
        <f t="shared" si="10"/>
        <v>50.778303030303029</v>
      </c>
    </row>
    <row r="35" spans="1:8" s="43" customFormat="1" x14ac:dyDescent="0.25">
      <c r="A35" s="108">
        <v>445</v>
      </c>
      <c r="B35" s="109" t="s">
        <v>22</v>
      </c>
      <c r="C35" s="110">
        <v>12935.19</v>
      </c>
      <c r="D35" s="110">
        <v>33000</v>
      </c>
      <c r="E35" s="110">
        <v>16756.84</v>
      </c>
      <c r="F35" s="110">
        <f>(E35/C35)*100</f>
        <v>129.5445988810369</v>
      </c>
      <c r="G35" s="110">
        <f>(E35/D35)*100</f>
        <v>50.778303030303029</v>
      </c>
    </row>
    <row r="36" spans="1:8" x14ac:dyDescent="0.25">
      <c r="A36" s="105">
        <v>5</v>
      </c>
      <c r="B36" s="106" t="s">
        <v>16</v>
      </c>
      <c r="C36" s="107">
        <f>C37+C38+C39+C40</f>
        <v>527159.31999999995</v>
      </c>
      <c r="D36" s="107">
        <f>D37+D38+D39+D40</f>
        <v>1492130</v>
      </c>
      <c r="E36" s="107">
        <f>E37+E38+E39+E40</f>
        <v>653281.3600000001</v>
      </c>
      <c r="F36" s="107">
        <f>(E36/C36)*100</f>
        <v>123.92484306262482</v>
      </c>
      <c r="G36" s="107">
        <f t="shared" ref="G36" si="11">(E36/D36)*100</f>
        <v>43.781799172994319</v>
      </c>
    </row>
    <row r="37" spans="1:8" x14ac:dyDescent="0.25">
      <c r="A37" s="108">
        <v>51</v>
      </c>
      <c r="B37" s="109" t="s">
        <v>17</v>
      </c>
      <c r="C37" s="110">
        <v>477676.18</v>
      </c>
      <c r="D37" s="110">
        <v>1397120</v>
      </c>
      <c r="E37" s="110">
        <v>600293.43000000005</v>
      </c>
      <c r="F37" s="110">
        <f>(E37/C37)*100</f>
        <v>125.66953411828072</v>
      </c>
      <c r="G37" s="110">
        <f>(E37/D37)*100</f>
        <v>42.966490351580397</v>
      </c>
      <c r="H37" s="3"/>
    </row>
    <row r="38" spans="1:8" x14ac:dyDescent="0.25">
      <c r="A38" s="108">
        <v>52</v>
      </c>
      <c r="B38" s="109" t="s">
        <v>62</v>
      </c>
      <c r="C38" s="110">
        <v>287.37</v>
      </c>
      <c r="D38" s="110">
        <v>300</v>
      </c>
      <c r="E38" s="110">
        <v>0</v>
      </c>
      <c r="F38" s="110">
        <v>0</v>
      </c>
      <c r="G38" s="110">
        <f>(E38/D38)*100</f>
        <v>0</v>
      </c>
    </row>
    <row r="39" spans="1:8" x14ac:dyDescent="0.25">
      <c r="A39" s="108">
        <v>54</v>
      </c>
      <c r="B39" s="109" t="s">
        <v>18</v>
      </c>
      <c r="C39" s="110">
        <v>32767.439999999999</v>
      </c>
      <c r="D39" s="110">
        <v>45540</v>
      </c>
      <c r="E39" s="110">
        <v>27983.43</v>
      </c>
      <c r="F39" s="110">
        <f>(E39/C39)*100</f>
        <v>85.400110597593226</v>
      </c>
      <c r="G39" s="110">
        <f>(E39/D39)*100</f>
        <v>61.448023715415026</v>
      </c>
    </row>
    <row r="40" spans="1:8" x14ac:dyDescent="0.25">
      <c r="A40" s="108">
        <v>56</v>
      </c>
      <c r="B40" s="109" t="s">
        <v>19</v>
      </c>
      <c r="C40" s="110">
        <v>16428.330000000002</v>
      </c>
      <c r="D40" s="110">
        <v>49170</v>
      </c>
      <c r="E40" s="110">
        <v>25004.5</v>
      </c>
      <c r="F40" s="110">
        <f>(E40/C40)*100</f>
        <v>152.2035410781254</v>
      </c>
      <c r="G40" s="110">
        <f t="shared" ref="G40" si="12">(E40/D40)*100</f>
        <v>50.853162497457802</v>
      </c>
    </row>
    <row r="41" spans="1:8" x14ac:dyDescent="0.25">
      <c r="A41" s="105">
        <v>6</v>
      </c>
      <c r="B41" s="106" t="s">
        <v>20</v>
      </c>
      <c r="C41" s="107">
        <f t="shared" ref="C41:G41" si="13">C42</f>
        <v>404.8</v>
      </c>
      <c r="D41" s="107">
        <f t="shared" si="13"/>
        <v>500</v>
      </c>
      <c r="E41" s="107">
        <f t="shared" si="13"/>
        <v>0</v>
      </c>
      <c r="F41" s="107">
        <f t="shared" si="13"/>
        <v>0</v>
      </c>
      <c r="G41" s="107">
        <f t="shared" si="13"/>
        <v>0</v>
      </c>
    </row>
    <row r="42" spans="1:8" x14ac:dyDescent="0.25">
      <c r="A42" s="108">
        <v>61</v>
      </c>
      <c r="B42" s="109" t="s">
        <v>20</v>
      </c>
      <c r="C42" s="110">
        <v>404.8</v>
      </c>
      <c r="D42" s="110">
        <v>500</v>
      </c>
      <c r="E42" s="110">
        <v>0</v>
      </c>
      <c r="F42" s="110">
        <f>(E42/C42)*100</f>
        <v>0</v>
      </c>
      <c r="G42" s="110">
        <f>(E42/D42)*100</f>
        <v>0</v>
      </c>
    </row>
    <row r="43" spans="1:8" ht="23.25" x14ac:dyDescent="0.25">
      <c r="A43" s="105">
        <v>7</v>
      </c>
      <c r="B43" s="106" t="s">
        <v>23</v>
      </c>
      <c r="C43" s="107">
        <f>C44</f>
        <v>407.02</v>
      </c>
      <c r="D43" s="107">
        <f t="shared" ref="D43:G43" si="14">D44</f>
        <v>700</v>
      </c>
      <c r="E43" s="107">
        <f t="shared" si="14"/>
        <v>0</v>
      </c>
      <c r="F43" s="107">
        <f t="shared" si="14"/>
        <v>0</v>
      </c>
      <c r="G43" s="107">
        <f t="shared" si="14"/>
        <v>0</v>
      </c>
    </row>
    <row r="44" spans="1:8" x14ac:dyDescent="0.25">
      <c r="A44" s="108">
        <v>72</v>
      </c>
      <c r="B44" s="109" t="s">
        <v>26</v>
      </c>
      <c r="C44" s="110">
        <v>407.02</v>
      </c>
      <c r="D44" s="110">
        <v>700</v>
      </c>
      <c r="E44" s="110">
        <v>0</v>
      </c>
      <c r="F44" s="110">
        <f>(E44/C44)*100</f>
        <v>0</v>
      </c>
      <c r="G44" s="110">
        <f>(E44/D44)*100</f>
        <v>0</v>
      </c>
    </row>
    <row r="45" spans="1:8" x14ac:dyDescent="0.25">
      <c r="A45" s="105">
        <v>9</v>
      </c>
      <c r="B45" s="106" t="s">
        <v>68</v>
      </c>
      <c r="C45" s="107">
        <f t="shared" ref="C45:G45" si="15">C46</f>
        <v>6399.87</v>
      </c>
      <c r="D45" s="107">
        <f t="shared" si="15"/>
        <v>9000</v>
      </c>
      <c r="E45" s="107">
        <f t="shared" si="15"/>
        <v>0</v>
      </c>
      <c r="F45" s="107">
        <f t="shared" si="15"/>
        <v>0</v>
      </c>
      <c r="G45" s="107">
        <f t="shared" si="15"/>
        <v>0</v>
      </c>
    </row>
    <row r="46" spans="1:8" x14ac:dyDescent="0.25">
      <c r="A46" s="108">
        <v>956</v>
      </c>
      <c r="B46" s="109" t="s">
        <v>70</v>
      </c>
      <c r="C46" s="110">
        <v>6399.87</v>
      </c>
      <c r="D46" s="110">
        <v>9000</v>
      </c>
      <c r="E46" s="110">
        <v>0</v>
      </c>
      <c r="F46" s="110">
        <v>0</v>
      </c>
      <c r="G46" s="110">
        <f>(E46/D46)*100</f>
        <v>0</v>
      </c>
    </row>
    <row r="47" spans="1:8" ht="15.75" thickBot="1" x14ac:dyDescent="0.3">
      <c r="A47" s="111"/>
      <c r="B47" s="112"/>
      <c r="C47" s="111"/>
      <c r="D47" s="111"/>
      <c r="E47" s="111"/>
      <c r="F47" s="111"/>
      <c r="G47" s="113"/>
    </row>
    <row r="48" spans="1:8" ht="16.5" customHeight="1" thickBot="1" x14ac:dyDescent="0.3">
      <c r="A48" s="97"/>
      <c r="B48" s="98" t="s">
        <v>101</v>
      </c>
      <c r="C48" s="99">
        <f>C51+C53+C57</f>
        <v>2043.63</v>
      </c>
      <c r="D48" s="99">
        <f>D49+D51+D53+D57+D59</f>
        <v>32200</v>
      </c>
      <c r="E48" s="99">
        <f>E49+E51+E53+E57+E59</f>
        <v>1899.9099999999999</v>
      </c>
      <c r="F48" s="99">
        <f>(E48/C48)*100</f>
        <v>92.967415823803705</v>
      </c>
      <c r="G48" s="100">
        <f>(E48/D48)*100</f>
        <v>5.9003416149068313</v>
      </c>
      <c r="H48" s="1"/>
    </row>
    <row r="49" spans="1:8" ht="16.5" customHeight="1" x14ac:dyDescent="0.25">
      <c r="A49" s="105">
        <v>1</v>
      </c>
      <c r="B49" s="101" t="s">
        <v>15</v>
      </c>
      <c r="C49" s="107">
        <f t="shared" ref="C49:G51" si="16">C50</f>
        <v>0</v>
      </c>
      <c r="D49" s="107">
        <f t="shared" si="16"/>
        <v>21000</v>
      </c>
      <c r="E49" s="107">
        <f t="shared" si="16"/>
        <v>0</v>
      </c>
      <c r="F49" s="107">
        <f t="shared" si="16"/>
        <v>0</v>
      </c>
      <c r="G49" s="107">
        <f t="shared" si="16"/>
        <v>0</v>
      </c>
      <c r="H49" s="1"/>
    </row>
    <row r="50" spans="1:8" ht="16.5" customHeight="1" x14ac:dyDescent="0.25">
      <c r="A50" s="108">
        <v>11</v>
      </c>
      <c r="B50" s="103" t="s">
        <v>15</v>
      </c>
      <c r="C50" s="110">
        <v>0</v>
      </c>
      <c r="D50" s="110">
        <v>21000</v>
      </c>
      <c r="E50" s="110">
        <v>0</v>
      </c>
      <c r="F50" s="110">
        <v>0</v>
      </c>
      <c r="G50" s="110">
        <f>(E50/D50)*100</f>
        <v>0</v>
      </c>
      <c r="H50" s="1"/>
    </row>
    <row r="51" spans="1:8" x14ac:dyDescent="0.25">
      <c r="A51" s="105">
        <v>3</v>
      </c>
      <c r="B51" s="106" t="s">
        <v>24</v>
      </c>
      <c r="C51" s="107">
        <f t="shared" si="16"/>
        <v>1997.5</v>
      </c>
      <c r="D51" s="107">
        <f t="shared" si="16"/>
        <v>2000</v>
      </c>
      <c r="E51" s="107">
        <f t="shared" si="16"/>
        <v>0</v>
      </c>
      <c r="F51" s="107">
        <f t="shared" si="16"/>
        <v>0</v>
      </c>
      <c r="G51" s="107">
        <f t="shared" si="16"/>
        <v>0</v>
      </c>
    </row>
    <row r="52" spans="1:8" x14ac:dyDescent="0.25">
      <c r="A52" s="108">
        <v>31</v>
      </c>
      <c r="B52" s="109" t="s">
        <v>25</v>
      </c>
      <c r="C52" s="110">
        <v>1997.5</v>
      </c>
      <c r="D52" s="110">
        <v>2000</v>
      </c>
      <c r="E52" s="110">
        <v>0</v>
      </c>
      <c r="F52" s="110">
        <f>(E52/C52)*100</f>
        <v>0</v>
      </c>
      <c r="G52" s="110">
        <f>(E52/D52)*100</f>
        <v>0</v>
      </c>
    </row>
    <row r="53" spans="1:8" x14ac:dyDescent="0.25">
      <c r="A53" s="105">
        <v>5</v>
      </c>
      <c r="B53" s="106" t="s">
        <v>16</v>
      </c>
      <c r="C53" s="107">
        <f>SUM(C54:C55)</f>
        <v>46.13</v>
      </c>
      <c r="D53" s="107">
        <f>SUM(D54:D56)</f>
        <v>6900</v>
      </c>
      <c r="E53" s="107">
        <f>SUM(E54:E55)</f>
        <v>899.92</v>
      </c>
      <c r="F53" s="107">
        <f>(E53/C53)*100</f>
        <v>1950.8345978755688</v>
      </c>
      <c r="G53" s="107">
        <f t="shared" ref="G53" si="17">(E53/D53)*100</f>
        <v>13.042318840579709</v>
      </c>
    </row>
    <row r="54" spans="1:8" x14ac:dyDescent="0.25">
      <c r="A54" s="108">
        <v>51</v>
      </c>
      <c r="B54" s="109" t="s">
        <v>17</v>
      </c>
      <c r="C54" s="110">
        <v>46.13</v>
      </c>
      <c r="D54" s="110">
        <v>5000</v>
      </c>
      <c r="E54" s="110">
        <v>0</v>
      </c>
      <c r="F54" s="110">
        <f>(E54/C54)*100</f>
        <v>0</v>
      </c>
      <c r="G54" s="110">
        <f>(E54/D54)*100</f>
        <v>0</v>
      </c>
      <c r="H54" s="3"/>
    </row>
    <row r="55" spans="1:8" x14ac:dyDescent="0.25">
      <c r="A55" s="108">
        <v>54</v>
      </c>
      <c r="B55" s="109" t="s">
        <v>18</v>
      </c>
      <c r="C55" s="110">
        <v>0</v>
      </c>
      <c r="D55" s="110">
        <v>900</v>
      </c>
      <c r="E55" s="110">
        <v>899.92</v>
      </c>
      <c r="F55" s="110">
        <v>0</v>
      </c>
      <c r="G55" s="110">
        <f>(E55/D55)*100</f>
        <v>99.99111111111111</v>
      </c>
    </row>
    <row r="56" spans="1:8" x14ac:dyDescent="0.25">
      <c r="A56" s="108">
        <v>56</v>
      </c>
      <c r="B56" s="109" t="s">
        <v>19</v>
      </c>
      <c r="C56" s="110">
        <v>0</v>
      </c>
      <c r="D56" s="110">
        <v>1000</v>
      </c>
      <c r="E56" s="110">
        <v>0</v>
      </c>
      <c r="F56" s="110">
        <v>0</v>
      </c>
      <c r="G56" s="110">
        <f>(E56/D56)*100</f>
        <v>0</v>
      </c>
    </row>
    <row r="57" spans="1:8" x14ac:dyDescent="0.25">
      <c r="A57" s="105">
        <v>6</v>
      </c>
      <c r="B57" s="106" t="s">
        <v>20</v>
      </c>
      <c r="C57" s="107">
        <f t="shared" ref="C57:G57" si="18">C58</f>
        <v>0</v>
      </c>
      <c r="D57" s="107">
        <f t="shared" si="18"/>
        <v>1300</v>
      </c>
      <c r="E57" s="107">
        <f t="shared" si="18"/>
        <v>0</v>
      </c>
      <c r="F57" s="107">
        <f t="shared" si="18"/>
        <v>0</v>
      </c>
      <c r="G57" s="107">
        <f t="shared" si="18"/>
        <v>0</v>
      </c>
    </row>
    <row r="58" spans="1:8" x14ac:dyDescent="0.25">
      <c r="A58" s="108">
        <v>61</v>
      </c>
      <c r="B58" s="109" t="s">
        <v>20</v>
      </c>
      <c r="C58" s="110">
        <v>0</v>
      </c>
      <c r="D58" s="110">
        <v>1300</v>
      </c>
      <c r="E58" s="110">
        <v>0</v>
      </c>
      <c r="F58" s="110">
        <v>0</v>
      </c>
      <c r="G58" s="110">
        <f>(E58/D58)*100</f>
        <v>0</v>
      </c>
    </row>
    <row r="59" spans="1:8" x14ac:dyDescent="0.25">
      <c r="A59" s="105">
        <v>9</v>
      </c>
      <c r="B59" s="106" t="s">
        <v>68</v>
      </c>
      <c r="C59" s="107">
        <f t="shared" ref="C59:G59" si="19">C60</f>
        <v>0</v>
      </c>
      <c r="D59" s="107">
        <f t="shared" si="19"/>
        <v>1000</v>
      </c>
      <c r="E59" s="107">
        <f t="shared" si="19"/>
        <v>999.99</v>
      </c>
      <c r="F59" s="107">
        <f t="shared" si="19"/>
        <v>0</v>
      </c>
      <c r="G59" s="107">
        <f t="shared" si="19"/>
        <v>99.999000000000009</v>
      </c>
    </row>
    <row r="60" spans="1:8" x14ac:dyDescent="0.25">
      <c r="A60" s="108">
        <v>956</v>
      </c>
      <c r="B60" s="109" t="s">
        <v>70</v>
      </c>
      <c r="C60" s="110">
        <v>0</v>
      </c>
      <c r="D60" s="110">
        <v>1000</v>
      </c>
      <c r="E60" s="110">
        <v>999.99</v>
      </c>
      <c r="F60" s="110">
        <v>0</v>
      </c>
      <c r="G60" s="110">
        <f>(E60/D60)*100</f>
        <v>99.999000000000009</v>
      </c>
    </row>
    <row r="61" spans="1:8" ht="15.75" thickBot="1" x14ac:dyDescent="0.3">
      <c r="A61" s="114"/>
      <c r="B61" s="115"/>
      <c r="C61" s="114"/>
      <c r="D61" s="114"/>
      <c r="E61" s="114"/>
      <c r="F61" s="114"/>
      <c r="G61" s="116"/>
    </row>
    <row r="62" spans="1:8" ht="15.75" thickBot="1" x14ac:dyDescent="0.3">
      <c r="A62" s="117"/>
      <c r="B62" s="118" t="s">
        <v>14</v>
      </c>
      <c r="C62" s="119">
        <f>C29+C48</f>
        <v>571009.09</v>
      </c>
      <c r="D62" s="120">
        <f>D29+D48</f>
        <v>1633450</v>
      </c>
      <c r="E62" s="119">
        <f>E29+E48</f>
        <v>699229.21000000008</v>
      </c>
      <c r="F62" s="119">
        <f>(E62/C62)*100</f>
        <v>122.45500505079528</v>
      </c>
      <c r="G62" s="121">
        <f>(E62/D62)*100</f>
        <v>42.806893997367538</v>
      </c>
    </row>
    <row r="63" spans="1:8" x14ac:dyDescent="0.25">
      <c r="A63" s="111"/>
      <c r="B63" s="112"/>
      <c r="C63" s="111"/>
      <c r="D63" s="111"/>
      <c r="E63" s="111"/>
      <c r="F63" s="111"/>
      <c r="G63" s="113"/>
    </row>
  </sheetData>
  <mergeCells count="3">
    <mergeCell ref="A4:G4"/>
    <mergeCell ref="A5:G5"/>
    <mergeCell ref="A3:G3"/>
  </mergeCells>
  <pageMargins left="0.7" right="0.7" top="0.75" bottom="0.75" header="0.3" footer="0.3"/>
  <pageSetup paperSize="9" scale="95" orientation="landscape" verticalDpi="0" r:id="rId1"/>
  <rowBreaks count="2" manualBreakCount="2">
    <brk id="28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7" sqref="C17"/>
    </sheetView>
  </sheetViews>
  <sheetFormatPr defaultRowHeight="15" x14ac:dyDescent="0.25"/>
  <cols>
    <col min="1" max="1" width="8.140625" customWidth="1"/>
    <col min="2" max="2" width="47.42578125" style="2" customWidth="1"/>
    <col min="3" max="6" width="13.7109375" customWidth="1"/>
    <col min="7" max="7" width="10" style="3" customWidth="1"/>
  </cols>
  <sheetData>
    <row r="1" spans="1:8" x14ac:dyDescent="0.25">
      <c r="A1" s="10" t="s">
        <v>0</v>
      </c>
    </row>
    <row r="3" spans="1:8" x14ac:dyDescent="0.25">
      <c r="A3" s="126" t="s">
        <v>125</v>
      </c>
      <c r="B3" s="126"/>
      <c r="C3" s="126"/>
      <c r="D3" s="126"/>
      <c r="E3" s="126"/>
      <c r="F3" s="126"/>
      <c r="G3" s="126"/>
    </row>
    <row r="4" spans="1:8" x14ac:dyDescent="0.25">
      <c r="A4" s="126" t="s">
        <v>128</v>
      </c>
      <c r="B4" s="126"/>
      <c r="C4" s="126"/>
      <c r="D4" s="126"/>
      <c r="E4" s="126"/>
      <c r="F4" s="126"/>
      <c r="G4" s="126"/>
    </row>
    <row r="5" spans="1:8" ht="15.75" thickBot="1" x14ac:dyDescent="0.3"/>
    <row r="6" spans="1:8" s="2" customFormat="1" ht="24.75" x14ac:dyDescent="0.25">
      <c r="A6" s="11" t="s">
        <v>2</v>
      </c>
      <c r="B6" s="12" t="s">
        <v>3</v>
      </c>
      <c r="C6" s="12" t="s">
        <v>27</v>
      </c>
      <c r="D6" s="12" t="s">
        <v>129</v>
      </c>
      <c r="E6" s="12" t="s">
        <v>131</v>
      </c>
      <c r="F6" s="13" t="s">
        <v>8</v>
      </c>
      <c r="G6" s="13" t="s">
        <v>8</v>
      </c>
    </row>
    <row r="7" spans="1:8" ht="12" customHeight="1" thickBot="1" x14ac:dyDescent="0.3">
      <c r="A7" s="27"/>
      <c r="B7" s="28" t="s">
        <v>4</v>
      </c>
      <c r="C7" s="28" t="s">
        <v>5</v>
      </c>
      <c r="D7" s="28" t="s">
        <v>6</v>
      </c>
      <c r="E7" s="28" t="s">
        <v>7</v>
      </c>
      <c r="F7" s="29" t="s">
        <v>74</v>
      </c>
      <c r="G7" s="29" t="s">
        <v>75</v>
      </c>
      <c r="H7" s="1"/>
    </row>
    <row r="8" spans="1:8" ht="16.5" customHeight="1" thickBot="1" x14ac:dyDescent="0.3">
      <c r="A8" s="53"/>
      <c r="B8" s="54" t="s">
        <v>104</v>
      </c>
      <c r="C8" s="33">
        <f>C10</f>
        <v>571009.09</v>
      </c>
      <c r="D8" s="33">
        <f>D10</f>
        <v>1633450</v>
      </c>
      <c r="E8" s="33">
        <f>E10</f>
        <v>699229.21</v>
      </c>
      <c r="F8" s="33">
        <f>(E8/C8)*100</f>
        <v>122.45500505079525</v>
      </c>
      <c r="G8" s="55">
        <f>(E8/D8)*100</f>
        <v>42.806893997367531</v>
      </c>
      <c r="H8" s="1"/>
    </row>
    <row r="9" spans="1:8" ht="16.5" customHeight="1" x14ac:dyDescent="0.25">
      <c r="A9" s="30"/>
      <c r="B9" s="31"/>
      <c r="C9" s="32"/>
      <c r="D9" s="32"/>
      <c r="E9" s="32"/>
      <c r="F9" s="32"/>
      <c r="G9" s="32"/>
      <c r="H9" s="1"/>
    </row>
    <row r="10" spans="1:8" x14ac:dyDescent="0.25">
      <c r="A10" s="128" t="s">
        <v>105</v>
      </c>
      <c r="B10" s="129" t="s">
        <v>106</v>
      </c>
      <c r="C10" s="130">
        <v>571009.09</v>
      </c>
      <c r="D10" s="130">
        <v>1633450</v>
      </c>
      <c r="E10" s="130">
        <v>699229.21</v>
      </c>
      <c r="F10" s="130">
        <f>(E10/C10)*100</f>
        <v>122.45500505079525</v>
      </c>
      <c r="G10" s="130">
        <f t="shared" ref="G10" si="0">(E10/D10)*100</f>
        <v>42.806893997367531</v>
      </c>
    </row>
    <row r="11" spans="1:8" x14ac:dyDescent="0.25">
      <c r="A11" s="52" t="s">
        <v>107</v>
      </c>
      <c r="B11" s="21" t="s">
        <v>108</v>
      </c>
      <c r="C11" s="22">
        <f>C10-C12</f>
        <v>517440.19999999995</v>
      </c>
      <c r="D11" s="22">
        <f>D10-D12</f>
        <v>1536450</v>
      </c>
      <c r="E11" s="22">
        <f>E10-E12</f>
        <v>646215.32999999996</v>
      </c>
      <c r="F11" s="22">
        <f>(E11/C11)*100</f>
        <v>124.88695891815131</v>
      </c>
      <c r="G11" s="22">
        <f>(E11/D11)*100</f>
        <v>42.058988577565167</v>
      </c>
      <c r="H11" s="3"/>
    </row>
    <row r="12" spans="1:8" x14ac:dyDescent="0.25">
      <c r="A12" s="52" t="s">
        <v>109</v>
      </c>
      <c r="B12" s="21" t="s">
        <v>110</v>
      </c>
      <c r="C12" s="22">
        <v>53568.89</v>
      </c>
      <c r="D12" s="22">
        <v>97000</v>
      </c>
      <c r="E12" s="22">
        <v>53013.88</v>
      </c>
      <c r="F12" s="22">
        <v>0</v>
      </c>
      <c r="G12" s="22">
        <f>(E12/D12)*100</f>
        <v>54.653484536082473</v>
      </c>
    </row>
  </sheetData>
  <mergeCells count="2">
    <mergeCell ref="A3:G3"/>
    <mergeCell ref="A4:G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Račun prihoda i rashoda</vt:lpstr>
      <vt:lpstr>Prihodi i rashodi po izv.fin.</vt:lpstr>
      <vt:lpstr>Rashodi prema funkc.klasifik.</vt:lpstr>
      <vt:lpstr>List1</vt:lpstr>
      <vt:lpstr>'Prihodi i rashodi po izv.fin.'!Podrucje_ispisa</vt:lpstr>
      <vt:lpstr>'Račun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Tina Ujevića</dc:creator>
  <cp:lastModifiedBy>Korisnik</cp:lastModifiedBy>
  <cp:lastPrinted>2024-07-09T10:33:15Z</cp:lastPrinted>
  <dcterms:created xsi:type="dcterms:W3CDTF">2023-03-08T10:06:05Z</dcterms:created>
  <dcterms:modified xsi:type="dcterms:W3CDTF">2024-07-09T10:35:21Z</dcterms:modified>
</cp:coreProperties>
</file>